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1 (13-06-2025)\RESPUESTAS\RESPT. S.D. HACIENDA\"/>
    </mc:Choice>
  </mc:AlternateContent>
  <bookViews>
    <workbookView xWindow="0" yWindow="0" windowWidth="28800" windowHeight="12180" activeTab="3"/>
  </bookViews>
  <sheets>
    <sheet name="Acuerdo_781" sheetId="1" r:id="rId1"/>
    <sheet name="Acuerdo_840" sheetId="2" r:id="rId2"/>
    <sheet name="Acuerdo_939" sheetId="3" r:id="rId3"/>
    <sheet name="Ejecucion mayo2025 Ac_939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3" l="1"/>
  <c r="E52" i="3"/>
  <c r="D52" i="3"/>
  <c r="G50" i="3"/>
  <c r="G52" i="3" s="1"/>
  <c r="G46" i="3"/>
  <c r="G44" i="3"/>
  <c r="G29" i="3"/>
  <c r="G26" i="3"/>
  <c r="G22" i="3"/>
  <c r="G19" i="3"/>
  <c r="G15" i="3"/>
  <c r="G13" i="3"/>
  <c r="G9" i="3"/>
  <c r="B8" i="3"/>
  <c r="G7" i="3"/>
  <c r="M133" i="2"/>
  <c r="L133" i="2"/>
  <c r="K133" i="2"/>
  <c r="J133" i="2"/>
  <c r="I133" i="2"/>
  <c r="H133" i="2"/>
  <c r="G133" i="2"/>
  <c r="F133" i="2"/>
  <c r="E133" i="2"/>
  <c r="S131" i="2"/>
  <c r="R131" i="2"/>
  <c r="T130" i="2"/>
  <c r="S130" i="2"/>
  <c r="Q130" i="2"/>
  <c r="P130" i="2"/>
  <c r="R130" i="2" s="1"/>
  <c r="O130" i="2"/>
  <c r="N130" i="2"/>
  <c r="S129" i="2"/>
  <c r="R129" i="2"/>
  <c r="S128" i="2"/>
  <c r="R128" i="2"/>
  <c r="T127" i="2"/>
  <c r="S127" i="2"/>
  <c r="R127" i="2"/>
  <c r="S126" i="2"/>
  <c r="R126" i="2"/>
  <c r="S125" i="2"/>
  <c r="R125" i="2"/>
  <c r="S124" i="2"/>
  <c r="R124" i="2"/>
  <c r="S123" i="2"/>
  <c r="R123" i="2"/>
  <c r="S122" i="2"/>
  <c r="R122" i="2"/>
  <c r="T121" i="2"/>
  <c r="Q121" i="2"/>
  <c r="S121" i="2" s="1"/>
  <c r="P121" i="2"/>
  <c r="R121" i="2" s="1"/>
  <c r="O121" i="2"/>
  <c r="N121" i="2"/>
  <c r="S120" i="2"/>
  <c r="R120" i="2"/>
  <c r="S119" i="2"/>
  <c r="R119" i="2"/>
  <c r="S118" i="2"/>
  <c r="R118" i="2"/>
  <c r="T117" i="2"/>
  <c r="S117" i="2"/>
  <c r="R117" i="2"/>
  <c r="S116" i="2"/>
  <c r="R116" i="2"/>
  <c r="T115" i="2"/>
  <c r="S115" i="2"/>
  <c r="R115" i="2"/>
  <c r="T114" i="2"/>
  <c r="S114" i="2"/>
  <c r="R114" i="2"/>
  <c r="S113" i="2"/>
  <c r="R113" i="2"/>
  <c r="T112" i="2"/>
  <c r="S112" i="2"/>
  <c r="R112" i="2"/>
  <c r="S111" i="2"/>
  <c r="R111" i="2"/>
  <c r="S110" i="2"/>
  <c r="R110" i="2"/>
  <c r="T109" i="2"/>
  <c r="S109" i="2"/>
  <c r="R109" i="2"/>
  <c r="S108" i="2"/>
  <c r="R108" i="2"/>
  <c r="S107" i="2"/>
  <c r="R107" i="2"/>
  <c r="S106" i="2"/>
  <c r="R106" i="2"/>
  <c r="S105" i="2"/>
  <c r="R105" i="2"/>
  <c r="S104" i="2"/>
  <c r="R104" i="2"/>
  <c r="S103" i="2"/>
  <c r="R103" i="2"/>
  <c r="S102" i="2"/>
  <c r="R102" i="2"/>
  <c r="S101" i="2"/>
  <c r="R101" i="2"/>
  <c r="S100" i="2"/>
  <c r="R100" i="2"/>
  <c r="S99" i="2"/>
  <c r="R99" i="2"/>
  <c r="S98" i="2"/>
  <c r="R98" i="2"/>
  <c r="S97" i="2"/>
  <c r="R97" i="2"/>
  <c r="S96" i="2"/>
  <c r="R96" i="2"/>
  <c r="S95" i="2"/>
  <c r="R95" i="2"/>
  <c r="S94" i="2"/>
  <c r="R94" i="2"/>
  <c r="S93" i="2"/>
  <c r="R93" i="2"/>
  <c r="S92" i="2"/>
  <c r="R92" i="2"/>
  <c r="S91" i="2"/>
  <c r="R91" i="2"/>
  <c r="S90" i="2"/>
  <c r="R90" i="2"/>
  <c r="T89" i="2"/>
  <c r="R89" i="2"/>
  <c r="Q89" i="2"/>
  <c r="S89" i="2" s="1"/>
  <c r="P89" i="2"/>
  <c r="O89" i="2"/>
  <c r="N89" i="2"/>
  <c r="S88" i="2"/>
  <c r="R88" i="2"/>
  <c r="S87" i="2"/>
  <c r="R87" i="2"/>
  <c r="S86" i="2"/>
  <c r="R86" i="2"/>
  <c r="S85" i="2"/>
  <c r="R85" i="2"/>
  <c r="S84" i="2"/>
  <c r="R84" i="2"/>
  <c r="S83" i="2"/>
  <c r="R83" i="2"/>
  <c r="S82" i="2"/>
  <c r="R82" i="2"/>
  <c r="S81" i="2"/>
  <c r="R81" i="2"/>
  <c r="S80" i="2"/>
  <c r="R80" i="2"/>
  <c r="S79" i="2"/>
  <c r="R79" i="2"/>
  <c r="S78" i="2"/>
  <c r="R78" i="2"/>
  <c r="T77" i="2"/>
  <c r="S77" i="2"/>
  <c r="Q77" i="2"/>
  <c r="P77" i="2"/>
  <c r="R77" i="2" s="1"/>
  <c r="O77" i="2"/>
  <c r="N77" i="2"/>
  <c r="S76" i="2"/>
  <c r="R76" i="2"/>
  <c r="S75" i="2"/>
  <c r="R75" i="2"/>
  <c r="S74" i="2"/>
  <c r="R74" i="2"/>
  <c r="S73" i="2"/>
  <c r="R73" i="2"/>
  <c r="S72" i="2"/>
  <c r="R72" i="2"/>
  <c r="S71" i="2"/>
  <c r="R71" i="2"/>
  <c r="S70" i="2"/>
  <c r="R70" i="2"/>
  <c r="T69" i="2"/>
  <c r="S69" i="2"/>
  <c r="Q69" i="2"/>
  <c r="P69" i="2"/>
  <c r="R69" i="2" s="1"/>
  <c r="O69" i="2"/>
  <c r="N69" i="2"/>
  <c r="S68" i="2"/>
  <c r="R68" i="2"/>
  <c r="S67" i="2"/>
  <c r="R67" i="2"/>
  <c r="S66" i="2"/>
  <c r="R66" i="2"/>
  <c r="S65" i="2"/>
  <c r="R65" i="2"/>
  <c r="S64" i="2"/>
  <c r="R64" i="2"/>
  <c r="S63" i="2"/>
  <c r="R63" i="2"/>
  <c r="S62" i="2"/>
  <c r="R62" i="2"/>
  <c r="T61" i="2"/>
  <c r="Q61" i="2"/>
  <c r="S61" i="2" s="1"/>
  <c r="P61" i="2"/>
  <c r="R61" i="2" s="1"/>
  <c r="O61" i="2"/>
  <c r="N61" i="2"/>
  <c r="S60" i="2"/>
  <c r="R60" i="2"/>
  <c r="S59" i="2"/>
  <c r="R59" i="2"/>
  <c r="T58" i="2"/>
  <c r="Q58" i="2"/>
  <c r="S58" i="2" s="1"/>
  <c r="P58" i="2"/>
  <c r="R58" i="2" s="1"/>
  <c r="O58" i="2"/>
  <c r="N58" i="2"/>
  <c r="S57" i="2"/>
  <c r="R57" i="2"/>
  <c r="S56" i="2"/>
  <c r="R56" i="2"/>
  <c r="T55" i="2"/>
  <c r="Q55" i="2"/>
  <c r="S55" i="2" s="1"/>
  <c r="P55" i="2"/>
  <c r="R55" i="2" s="1"/>
  <c r="O55" i="2"/>
  <c r="N55" i="2"/>
  <c r="S54" i="2"/>
  <c r="R54" i="2"/>
  <c r="S53" i="2"/>
  <c r="R53" i="2"/>
  <c r="S52" i="2"/>
  <c r="R52" i="2"/>
  <c r="S51" i="2"/>
  <c r="R51" i="2"/>
  <c r="S50" i="2"/>
  <c r="R50" i="2"/>
  <c r="S49" i="2"/>
  <c r="R49" i="2"/>
  <c r="S48" i="2"/>
  <c r="R48" i="2"/>
  <c r="S47" i="2"/>
  <c r="R47" i="2"/>
  <c r="S46" i="2"/>
  <c r="R46" i="2"/>
  <c r="T45" i="2"/>
  <c r="Q45" i="2"/>
  <c r="S45" i="2" s="1"/>
  <c r="P45" i="2"/>
  <c r="R45" i="2" s="1"/>
  <c r="O45" i="2"/>
  <c r="N45" i="2"/>
  <c r="S44" i="2"/>
  <c r="R44" i="2"/>
  <c r="T43" i="2"/>
  <c r="S43" i="2"/>
  <c r="R43" i="2"/>
  <c r="Q43" i="2"/>
  <c r="P43" i="2"/>
  <c r="O43" i="2"/>
  <c r="N43" i="2"/>
  <c r="S42" i="2"/>
  <c r="R42" i="2"/>
  <c r="T41" i="2"/>
  <c r="R41" i="2"/>
  <c r="Q41" i="2"/>
  <c r="P41" i="2"/>
  <c r="O41" i="2"/>
  <c r="N41" i="2"/>
  <c r="S40" i="2"/>
  <c r="R40" i="2"/>
  <c r="S39" i="2"/>
  <c r="R39" i="2"/>
  <c r="S38" i="2"/>
  <c r="R38" i="2"/>
  <c r="S37" i="2"/>
  <c r="R37" i="2"/>
  <c r="S36" i="2"/>
  <c r="R36" i="2"/>
  <c r="S35" i="2"/>
  <c r="R35" i="2"/>
  <c r="S34" i="2"/>
  <c r="R34" i="2"/>
  <c r="S33" i="2"/>
  <c r="R33" i="2"/>
  <c r="S32" i="2"/>
  <c r="R32" i="2"/>
  <c r="S31" i="2"/>
  <c r="R31" i="2"/>
  <c r="S30" i="2"/>
  <c r="R30" i="2"/>
  <c r="S29" i="2"/>
  <c r="R29" i="2"/>
  <c r="T28" i="2"/>
  <c r="Q28" i="2"/>
  <c r="S28" i="2" s="1"/>
  <c r="P28" i="2"/>
  <c r="R28" i="2" s="1"/>
  <c r="O28" i="2"/>
  <c r="N28" i="2"/>
  <c r="S27" i="2"/>
  <c r="R27" i="2"/>
  <c r="S26" i="2"/>
  <c r="R26" i="2"/>
  <c r="S25" i="2"/>
  <c r="R25" i="2"/>
  <c r="S24" i="2"/>
  <c r="R24" i="2"/>
  <c r="S23" i="2"/>
  <c r="R23" i="2"/>
  <c r="T22" i="2"/>
  <c r="Q22" i="2"/>
  <c r="P22" i="2"/>
  <c r="R22" i="2" s="1"/>
  <c r="O22" i="2"/>
  <c r="N22" i="2"/>
  <c r="S21" i="2"/>
  <c r="R21" i="2"/>
  <c r="S20" i="2"/>
  <c r="R20" i="2"/>
  <c r="S19" i="2"/>
  <c r="R19" i="2"/>
  <c r="S18" i="2"/>
  <c r="R18" i="2"/>
  <c r="S17" i="2"/>
  <c r="R17" i="2"/>
  <c r="T16" i="2"/>
  <c r="Q16" i="2"/>
  <c r="S16" i="2" s="1"/>
  <c r="P16" i="2"/>
  <c r="O16" i="2"/>
  <c r="N16" i="2"/>
  <c r="S15" i="2"/>
  <c r="R15" i="2"/>
  <c r="T14" i="2"/>
  <c r="Q14" i="2"/>
  <c r="S14" i="2" s="1"/>
  <c r="P14" i="2"/>
  <c r="R14" i="2" s="1"/>
  <c r="O14" i="2"/>
  <c r="N14" i="2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T6" i="2"/>
  <c r="T132" i="2" s="1"/>
  <c r="Q6" i="2"/>
  <c r="S6" i="2" s="1"/>
  <c r="P6" i="2"/>
  <c r="O6" i="2"/>
  <c r="N6" i="2"/>
  <c r="N132" i="2" s="1"/>
  <c r="H109" i="1"/>
  <c r="J109" i="1" s="1"/>
  <c r="H108" i="1"/>
  <c r="J108" i="1" s="1"/>
  <c r="J107" i="1"/>
  <c r="H107" i="1"/>
  <c r="H106" i="1"/>
  <c r="J106" i="1" s="1"/>
  <c r="J105" i="1"/>
  <c r="H105" i="1"/>
  <c r="H104" i="1"/>
  <c r="J104" i="1" s="1"/>
  <c r="J103" i="1"/>
  <c r="H103" i="1"/>
  <c r="H102" i="1"/>
  <c r="J102" i="1" s="1"/>
  <c r="J101" i="1"/>
  <c r="H101" i="1"/>
  <c r="H100" i="1"/>
  <c r="J100" i="1" s="1"/>
  <c r="J99" i="1"/>
  <c r="H99" i="1"/>
  <c r="H98" i="1"/>
  <c r="J98" i="1" s="1"/>
  <c r="J97" i="1"/>
  <c r="H97" i="1"/>
  <c r="H96" i="1"/>
  <c r="J96" i="1" s="1"/>
  <c r="J95" i="1"/>
  <c r="H95" i="1"/>
  <c r="H94" i="1"/>
  <c r="J94" i="1" s="1"/>
  <c r="J93" i="1"/>
  <c r="H93" i="1"/>
  <c r="H92" i="1"/>
  <c r="J92" i="1" s="1"/>
  <c r="J91" i="1"/>
  <c r="H91" i="1"/>
  <c r="H90" i="1"/>
  <c r="J90" i="1" s="1"/>
  <c r="J89" i="1"/>
  <c r="H89" i="1"/>
  <c r="H88" i="1"/>
  <c r="J88" i="1" s="1"/>
  <c r="J87" i="1"/>
  <c r="H87" i="1"/>
  <c r="H86" i="1"/>
  <c r="J86" i="1" s="1"/>
  <c r="J85" i="1"/>
  <c r="H85" i="1"/>
  <c r="H84" i="1"/>
  <c r="J84" i="1" s="1"/>
  <c r="J83" i="1"/>
  <c r="H83" i="1"/>
  <c r="H82" i="1"/>
  <c r="J82" i="1" s="1"/>
  <c r="J81" i="1"/>
  <c r="H81" i="1"/>
  <c r="H80" i="1"/>
  <c r="J80" i="1" s="1"/>
  <c r="J79" i="1"/>
  <c r="H79" i="1"/>
  <c r="H78" i="1"/>
  <c r="J78" i="1" s="1"/>
  <c r="J77" i="1"/>
  <c r="H77" i="1"/>
  <c r="H76" i="1"/>
  <c r="J76" i="1" s="1"/>
  <c r="J75" i="1"/>
  <c r="H75" i="1"/>
  <c r="H74" i="1"/>
  <c r="J74" i="1" s="1"/>
  <c r="J73" i="1"/>
  <c r="H73" i="1"/>
  <c r="H72" i="1"/>
  <c r="J72" i="1" s="1"/>
  <c r="J71" i="1"/>
  <c r="H71" i="1"/>
  <c r="H70" i="1"/>
  <c r="J70" i="1" s="1"/>
  <c r="J69" i="1"/>
  <c r="H69" i="1"/>
  <c r="H68" i="1"/>
  <c r="J68" i="1" s="1"/>
  <c r="J67" i="1"/>
  <c r="H67" i="1"/>
  <c r="H66" i="1"/>
  <c r="J66" i="1" s="1"/>
  <c r="J65" i="1"/>
  <c r="H65" i="1"/>
  <c r="H64" i="1"/>
  <c r="J64" i="1" s="1"/>
  <c r="J63" i="1"/>
  <c r="H63" i="1"/>
  <c r="H62" i="1"/>
  <c r="J62" i="1" s="1"/>
  <c r="J61" i="1"/>
  <c r="H61" i="1"/>
  <c r="H60" i="1"/>
  <c r="J60" i="1" s="1"/>
  <c r="J59" i="1"/>
  <c r="H59" i="1"/>
  <c r="H58" i="1"/>
  <c r="J58" i="1" s="1"/>
  <c r="J57" i="1"/>
  <c r="H57" i="1"/>
  <c r="H56" i="1"/>
  <c r="J56" i="1" s="1"/>
  <c r="J55" i="1"/>
  <c r="H55" i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J8" i="1"/>
  <c r="H8" i="1"/>
  <c r="H7" i="1"/>
  <c r="J7" i="1" s="1"/>
  <c r="J6" i="1"/>
  <c r="H6" i="1"/>
  <c r="P132" i="2" l="1"/>
  <c r="R132" i="2" s="1"/>
  <c r="Q133" i="2"/>
  <c r="O133" i="2"/>
  <c r="O132" i="2"/>
  <c r="N133" i="2"/>
  <c r="S41" i="2"/>
  <c r="Q132" i="2"/>
  <c r="S132" i="2" s="1"/>
  <c r="P133" i="2"/>
  <c r="R6" i="2"/>
  <c r="R16" i="2"/>
  <c r="R133" i="2" s="1"/>
  <c r="S22" i="2"/>
</calcChain>
</file>

<file path=xl/comments1.xml><?xml version="1.0" encoding="utf-8"?>
<comments xmlns="http://schemas.openxmlformats.org/spreadsheetml/2006/main">
  <authors>
    <author>Caril Antonio Rodríguez González</author>
  </authors>
  <commentList>
    <comment ref="F7" authorId="0" shapeId="0">
      <text>
        <r>
          <rPr>
            <b/>
            <sz val="9"/>
            <color indexed="81"/>
            <rFont val="Tahoma"/>
            <family val="2"/>
          </rPr>
          <t>Tomado del reporte de Transmilenio, ejecuciones presupuestales a dic 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Tomado del reporte de Transmilenio, ejecuciones presupuestales a dic 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</rPr>
          <t>Tomado del reporte de la Empresa Metro a diciembre de 2021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Tomado del reporte de la Empresa Metro a diciembre de 2021</t>
        </r>
      </text>
    </comment>
  </commentList>
</comments>
</file>

<file path=xl/sharedStrings.xml><?xml version="1.0" encoding="utf-8"?>
<sst xmlns="http://schemas.openxmlformats.org/spreadsheetml/2006/main" count="745" uniqueCount="500">
  <si>
    <t>Ambiente</t>
  </si>
  <si>
    <t>Cultura</t>
  </si>
  <si>
    <t>Desarrollo Económico</t>
  </si>
  <si>
    <t>Educación</t>
  </si>
  <si>
    <t>Asistencia: discapacidad, cuidado, salud e inclusión Bogotá</t>
  </si>
  <si>
    <t>Habitat</t>
  </si>
  <si>
    <t>Asistencia: infancia imparable Bogotá</t>
  </si>
  <si>
    <t>Movilidad</t>
  </si>
  <si>
    <t>Mujer</t>
  </si>
  <si>
    <t>Salud</t>
  </si>
  <si>
    <t>Seguridad</t>
  </si>
  <si>
    <t>Social</t>
  </si>
  <si>
    <t>Total general</t>
  </si>
  <si>
    <t>07654</t>
  </si>
  <si>
    <t>Diferencial Tarifario</t>
  </si>
  <si>
    <t>07585</t>
  </si>
  <si>
    <t>Infraestructura - SITP</t>
  </si>
  <si>
    <t>07764</t>
  </si>
  <si>
    <t>Ingreso mínimo garantizado</t>
  </si>
  <si>
    <t>Mejoramiento Institucional - SITP</t>
  </si>
  <si>
    <t>07812</t>
  </si>
  <si>
    <t xml:space="preserve"> </t>
  </si>
  <si>
    <t>07644</t>
  </si>
  <si>
    <t>00402</t>
  </si>
  <si>
    <t>07616</t>
  </si>
  <si>
    <t>07903</t>
  </si>
  <si>
    <t>80103</t>
  </si>
  <si>
    <t>30104</t>
  </si>
  <si>
    <t>80102</t>
  </si>
  <si>
    <t>Saneamiento salud ambiental Bogotá</t>
  </si>
  <si>
    <t>07919</t>
  </si>
  <si>
    <t>07692</t>
  </si>
  <si>
    <t>Fortalecimiento de la infraestructura y  - Infraestructura educativa construida</t>
  </si>
  <si>
    <t>Estudios y diseños de proyectos para el  - Espacio publico adecuado</t>
  </si>
  <si>
    <t>Construcción de infraestructura de trans - Sistema lineal teleférico urbano construido</t>
  </si>
  <si>
    <t>Fortalecimiento de la infraestruc -</t>
  </si>
  <si>
    <t>0146</t>
  </si>
  <si>
    <t>0131</t>
  </si>
  <si>
    <t xml:space="preserve">Compromisos 2022 a 2022, con cargo al cupo de deuda </t>
  </si>
  <si>
    <t>Proyectos de inversión por entidad</t>
  </si>
  <si>
    <t>Del Noviembre 06 de 2020 al 13 de Junio de 2022</t>
  </si>
  <si>
    <t>Código rubro</t>
  </si>
  <si>
    <t>Proyectos por entidades</t>
  </si>
  <si>
    <t>Compromisos acumulados diciembre de 2020</t>
  </si>
  <si>
    <t>Apropiación Vigente 2021</t>
  </si>
  <si>
    <t>Compromisos Acumulados 2021 (diciembre)</t>
  </si>
  <si>
    <t>Giros 2021 (diciembre)</t>
  </si>
  <si>
    <t>Compromisos Acumulados 2020-2021 (diciembre)</t>
  </si>
  <si>
    <t>Compromisos enero 01 a junio 13 de 2022</t>
  </si>
  <si>
    <t>Compromisos Acumulados
2020-2022(13 de junio)</t>
  </si>
  <si>
    <t>111-02  Secretaría Distrital de Hacienda Unidad Ejecutora 02</t>
  </si>
  <si>
    <t>3-3-2-01-03-02-0001</t>
  </si>
  <si>
    <t>Infraestructura - SITP 1/</t>
  </si>
  <si>
    <t>3-3-2-01-03-09-0002</t>
  </si>
  <si>
    <t>Metro segunda Fase (Extensión Suba) 2/</t>
  </si>
  <si>
    <t>3-3-2-05-06</t>
  </si>
  <si>
    <t>Otras no clasificadas previamente</t>
  </si>
  <si>
    <t>3-3-2-01-03-02-0003-001</t>
  </si>
  <si>
    <t>3-3-2-08-01</t>
  </si>
  <si>
    <t>112 - Secretaría Distrital de Educación</t>
  </si>
  <si>
    <t>3-3-1-16-01-13-7638</t>
  </si>
  <si>
    <t>Fortalecimiento de la infraestructura y dotación de ambientes de aprendizaje y sedes administrativas a cargo de la Secretaría de Educación de Bogotá D.C.</t>
  </si>
  <si>
    <t>3-3-1-16-01-17-7686</t>
  </si>
  <si>
    <t>Implementación del programa de innovación y transformación pedagógica en los colegios públicos para el cierre de brechas educativas de Bogotá, D.C.</t>
  </si>
  <si>
    <t>3-3-1-16-01-17-7807</t>
  </si>
  <si>
    <t>Generación de un modelo inclusivo , eficiente y flexible que brinde alternativas de acceso, permanencia y pertinencia a programas de educación superior o educación postmedia en Bogotá, D.C.</t>
  </si>
  <si>
    <t>117 - Secretaría Distrital de Desarrollo Económico</t>
  </si>
  <si>
    <t>3-3-1-16-01-18-7863</t>
  </si>
  <si>
    <t xml:space="preserve">Mejoramiento del empleo incluyente y pertinente en Bogotá                                                                                                                                               </t>
  </si>
  <si>
    <t>3-3-1-16-01-18-7874</t>
  </si>
  <si>
    <t>Fortalecimiento del crecimiento empresarial en los emprendedores y las mipymes de Bogotá</t>
  </si>
  <si>
    <t>3-3-1-16-01-24-7847</t>
  </si>
  <si>
    <t>Fortalecimiento de la competitividad como vehículo para el desarrollo del ecosistema empresarial de Bogotá</t>
  </si>
  <si>
    <t>3-3-1-16-01-25-7842</t>
  </si>
  <si>
    <t>Fortalecer el entorno económico de los emprendimientos de alto impacto y las mipymes, frente a la emergencia sanitaria en Bogotá</t>
  </si>
  <si>
    <t>3-3-1-16-01-25-7848</t>
  </si>
  <si>
    <t>Fortalecimiento de la productividad, competitividad e innovación del tejido empresarial de Bogotá</t>
  </si>
  <si>
    <t>118 - Secretaría Distrital del Hábitat</t>
  </si>
  <si>
    <t>3-3-1-16-01-01-7715</t>
  </si>
  <si>
    <t>Mejoramiento de vivienda - modalidad de habitabilidad mediante asignación e implementación de subsidio en Bogotá</t>
  </si>
  <si>
    <t>3-3-1-16-01-01-7823</t>
  </si>
  <si>
    <t>Generación de mecanismos para facilitar el acceso a una solución de vivienda a hogares vulnerables en Bogotá</t>
  </si>
  <si>
    <t>3-3-1-16-01-19-7575</t>
  </si>
  <si>
    <t>Estudios y diseños de proyecto para el mejoramiento integral de barrios - Bogotá 2020-2024</t>
  </si>
  <si>
    <t>3-3-1-16-01-19-7582</t>
  </si>
  <si>
    <t>Mejoramiento progresivo de edificaciones de vivienda de origen informal Plan Terrazas</t>
  </si>
  <si>
    <t>3-3-1-16-01-19-7659</t>
  </si>
  <si>
    <t>Mejoramiento Integral Rural y de Bordes Urbanos en Bogotá</t>
  </si>
  <si>
    <t>3-3-1-16-01-19-7825</t>
  </si>
  <si>
    <t>Diseño e implmentación de alternativas financieras para la gestión del hábitat en Bogotá</t>
  </si>
  <si>
    <t>3-3-1-16-01-21-7590</t>
  </si>
  <si>
    <t>Desarrollo de estrategias de innovación social y comunicación para el fortalecimiento de la participación en temas hábitat en Bogotá</t>
  </si>
  <si>
    <t>3-3-1-16-02-32-7641</t>
  </si>
  <si>
    <t>Implementación de la estrategia integral de revitalización Bogotá</t>
  </si>
  <si>
    <t>3-3-1-16-02-32-7642</t>
  </si>
  <si>
    <t>Implementación de acciones de acupuntura urbana en Bogotá</t>
  </si>
  <si>
    <t>3-3-1-16-03-45-7645</t>
  </si>
  <si>
    <t>Recuperación del espacio público para el cuidado en Bogotá</t>
  </si>
  <si>
    <t>121 - Secretaría Distrital de la Mujer</t>
  </si>
  <si>
    <t>3-3-1-16-03-40-7734</t>
  </si>
  <si>
    <t>Fortalecer la Implementación del Sistema Distrital de Protección integral a las mujeres víctimas de violencias - SOFIA en Bogotá</t>
  </si>
  <si>
    <t>122 - Secretaría Distrital de Integración Social</t>
  </si>
  <si>
    <t>3-3-1-16-01-04-7756</t>
  </si>
  <si>
    <t xml:space="preserve">Compromiso social por la diversidad en Bogotá                                                                                                                                                           </t>
  </si>
  <si>
    <t>3-3-1-16-01-03-7768</t>
  </si>
  <si>
    <t>Implementación de una estrategia de acompañamiento a hogares con mayor pobreza evidente y oculta de Bogotá</t>
  </si>
  <si>
    <t>3-3-1-16-05-56-7730</t>
  </si>
  <si>
    <t>Servicio de atención a la población proveniente de flujos migratorios mixtos en Bogotá</t>
  </si>
  <si>
    <t>3-3-1-16-01-06-7565</t>
  </si>
  <si>
    <t>Suministro de espacios adecuados, inclusivos y seguros para el desarrollo social integral en Bogotá</t>
  </si>
  <si>
    <t>3-3-1-16-01-06-7744</t>
  </si>
  <si>
    <t>Generación de Oportunidades para el Desarrollo Integral de la Niñez y la Adolescencia de Bogotá</t>
  </si>
  <si>
    <t>3-3-1-16-01-06-7745</t>
  </si>
  <si>
    <t>Compromiso por una alimentación integral en Bogotá</t>
  </si>
  <si>
    <t>3-3-1-16-05-56-7749</t>
  </si>
  <si>
    <t>Implementación de la estrategia de territorios cuidadores en Bogotá</t>
  </si>
  <si>
    <t>3-3-1-16-01-06-7771</t>
  </si>
  <si>
    <t>Fortalecimiento de las oportunidades de inclusión de las personas con discapacidad, familias y sus cuidadores-as en Bogotá</t>
  </si>
  <si>
    <t>3-3-1-16-01-17-7740</t>
  </si>
  <si>
    <t>Generación JÓVENES CON DERECHOS en Bogotá</t>
  </si>
  <si>
    <t>3-3-1-16-03-48-7564</t>
  </si>
  <si>
    <t>Mejoramiento de la capacidad de respuesta institucional de las Comisarías de Familia en Bogotá</t>
  </si>
  <si>
    <t>3-3-1-16-05-51-7741</t>
  </si>
  <si>
    <t>Fortalecimiento de la gestión de la información y el conocimiento con enfoque participativo y territorial de la Secretaria Distrital de Integración Social en Bogotá</t>
  </si>
  <si>
    <t>3-3-1-16-05-56-7733</t>
  </si>
  <si>
    <t>Fortalecimiento institucional para una gestión pública efectiva y transparente en la ciudad de Bogotá</t>
  </si>
  <si>
    <t>3-3-1-16-05-56-7748</t>
  </si>
  <si>
    <t>Fortalecimiento de la gestión institucional y desarrollo integral del talento humano en Bogotá</t>
  </si>
  <si>
    <t>126 - Secretaría Distrital de Ambiente</t>
  </si>
  <si>
    <t>3-3-1-16-01-22-7657</t>
  </si>
  <si>
    <t>Transformación cultural ambiental a partir de estrategias de educación, participación y comunicación en Bogotá</t>
  </si>
  <si>
    <t>3-3-1-16-02-28-7769</t>
  </si>
  <si>
    <t>Implementación de intervenciones para la restauración y mantenimiento de áreas de la Estructura Ecológica Principal, Cerros Orientales y otras áreas de interés ambiental de Bogotá</t>
  </si>
  <si>
    <t>3-3-1-16-02-28-7814</t>
  </si>
  <si>
    <t>Fortalecimiento de la administración y monitoreo áreas protegidas y otras de interés ambiental para disminuir la vulnerabilidad de los ecosistemas frente alteraciones naturales y antrópicas en Bogotá</t>
  </si>
  <si>
    <t>3-3-1-16-05-56-7816</t>
  </si>
  <si>
    <t>Construcción de espacios de calidad para el Sector Ambiental Bogotá</t>
  </si>
  <si>
    <t>131 - UEA Cuerpo Oficial de Bomberos</t>
  </si>
  <si>
    <t>3-3-1-16-02-30-7658</t>
  </si>
  <si>
    <t>Fortalecimiento del Cuerpo Oficial de Bomberos Bogotá</t>
  </si>
  <si>
    <t>3-3-1-16-05-56-7637</t>
  </si>
  <si>
    <t xml:space="preserve">Fortalecimiento de la infraestructura de tecnología informática y de comunicaciones de la UAECOB Bogotá                                                                                                 </t>
  </si>
  <si>
    <t>137 - Secretaría Distrital de Seguridad, Convivencia y Justicia</t>
  </si>
  <si>
    <t>3-3-1-16-03-46-7640</t>
  </si>
  <si>
    <t>Implementación de la justicia restaurativa y atención integral para adolescentes en conflicto con la ley y población pospenada en Bogotá D.C.</t>
  </si>
  <si>
    <t>3-3-1-16-03-47-7765</t>
  </si>
  <si>
    <t>Mejoramiento y protección de derechos de la población privada de la libertad en Bogotá</t>
  </si>
  <si>
    <t>3-3-1-16-03-48-7695</t>
  </si>
  <si>
    <t>Generación de entornos de confianza para la prevención y control del delito en Bogotá</t>
  </si>
  <si>
    <t>3-3-1-16-03-48-7783</t>
  </si>
  <si>
    <t>Fortalecimiento de los equipamientos y capacidades del Sistema Distrital de Justicia en Bogotá</t>
  </si>
  <si>
    <t>3-3-1-16-03-42-7792</t>
  </si>
  <si>
    <t>Fortalecimiento de los organismos de seguridad y justicia de Bogotá</t>
  </si>
  <si>
    <t>3-3-1-16-03-48-7797</t>
  </si>
  <si>
    <t>Modernización de la infraestructura de tecnología para la seguridad, la convivencia y la justicia en Bogotá</t>
  </si>
  <si>
    <t>3-3-1-16-05-54-7777</t>
  </si>
  <si>
    <t>Fortalecimiento de la gestión de las tecnologías de la información en la Secretaría de Seguridad, Convivencia y Justicia en el marco de las políticas de gobierno y seguridad digital en Bogotá</t>
  </si>
  <si>
    <t>200 - Instituto para la Economía Social</t>
  </si>
  <si>
    <t>3-3-1-16-01-18-7773</t>
  </si>
  <si>
    <t>Fortalecimiento oferta de alternativas económicas en el espacio público en Bogotá</t>
  </si>
  <si>
    <t>3-3-1-16-01-25-7548</t>
  </si>
  <si>
    <t>Fortalecimiento de las plazas distritales de mercado</t>
  </si>
  <si>
    <t>3-3-1-16-03-44-7772</t>
  </si>
  <si>
    <t>Implementación de estrategias de organización de zonas de uso y aprovechamiento económico del espacio público en Bogotá</t>
  </si>
  <si>
    <t>201 - Fondo Financiero Distrital de Salud</t>
  </si>
  <si>
    <t>3-3-1-16-01-06-7826</t>
  </si>
  <si>
    <t>3-3-1-16-01-07-7785</t>
  </si>
  <si>
    <t>Implementación de la arquitectura empresarial y el intercambio recíproco de información en Bogotá</t>
  </si>
  <si>
    <t>3-3-1-16-01-07-7790</t>
  </si>
  <si>
    <t>Fortalecimiento de la infraestructura y dotación del sector salud Bogotá</t>
  </si>
  <si>
    <t>3-3-1-16-01-07-7835</t>
  </si>
  <si>
    <t>Fortalecimiento de la gestión de urgencias, emergencias y desastres en salud, Bogotá D.C. 2020-2024 Bogotá</t>
  </si>
  <si>
    <t>3-3-1-16-01-07-7904</t>
  </si>
  <si>
    <t>Implementación y fortalecimiento de la Red Distrital de servicios de salud</t>
  </si>
  <si>
    <t>3-3-1-16-01-09-7828</t>
  </si>
  <si>
    <t>Servicio: condiciones favorables para la salud y la vida Bogotá</t>
  </si>
  <si>
    <t>3-3-1-16-01-11-7830</t>
  </si>
  <si>
    <t>3-3-1-16-02-35-7831</t>
  </si>
  <si>
    <t>3-3-1-16-03-39-7832</t>
  </si>
  <si>
    <t>Asistencia: abriendo caminos para la paz y la reconciliación de las víctimas del conflicto armado a través de la atención psicosocial Bogotá</t>
  </si>
  <si>
    <t>3-3-1-16-05-54-7788</t>
  </si>
  <si>
    <t>Transformación digital en salud Bogotá</t>
  </si>
  <si>
    <t>3-3-1-16-05-56-7834</t>
  </si>
  <si>
    <t>Formulación programa para la producción y uso del conocimiento en salud y bienestar Bogotá</t>
  </si>
  <si>
    <t>204 - Instituto de Desarrollo Urbano -IDU</t>
  </si>
  <si>
    <t>3-3-1-16-02-33-7761</t>
  </si>
  <si>
    <t>Infraestructura para espacio público y áreas verdes de la ciudad</t>
  </si>
  <si>
    <t>3-3-1-16-04-49-7763</t>
  </si>
  <si>
    <t>Construcción de vías y cicloinfraestestructura para la movilidad sostenible</t>
  </si>
  <si>
    <t>3-3-1-16-04-49-7779</t>
  </si>
  <si>
    <t>Conservación de vías y cicloinfraestructura para la movilidad sostenible</t>
  </si>
  <si>
    <t>3-3-1-16-04-50-7782</t>
  </si>
  <si>
    <t>Infraestructura para el sistema integrado de transporte público sostenible</t>
  </si>
  <si>
    <t>3-3-1-16-04-50-7786</t>
  </si>
  <si>
    <t>Integración funcional del Regiotram a la estructur</t>
  </si>
  <si>
    <t>208 - Caja de la Vivienda Popular</t>
  </si>
  <si>
    <t>3-3-1-16-01-19-7703</t>
  </si>
  <si>
    <t>Mejoramiento integral de barrios con participación ciudadana Bogotá</t>
  </si>
  <si>
    <t>3-3-1-16-01-19-7696</t>
  </si>
  <si>
    <t>Fortalecimiento del modelo de gestión institucional y modernización de los sistemas de información de la Caja de Vivienda Popular de Bogotá</t>
  </si>
  <si>
    <t>211 - Instituto Distrital de Recreación y Deporte IDRD</t>
  </si>
  <si>
    <t>3-3-1-16-02-32-7856</t>
  </si>
  <si>
    <t>Construcción y adecuación de escenarios y/o parques deportivos sostenibles para la revitalización urbana en Bogotá</t>
  </si>
  <si>
    <t>218 - Jardín Botánico “José Celestino Mutis”</t>
  </si>
  <si>
    <t>3-3-1-16-01-24-7681</t>
  </si>
  <si>
    <t>Fortalecimiento de la agricultura urbana y periurbana en las localidades urbanas de Bogotá</t>
  </si>
  <si>
    <t>3-3-1-16-02-33-7677</t>
  </si>
  <si>
    <t xml:space="preserve">Mejoramiento, planificación y gestión de las coberturas vegetales del Distrito Capital y la ciudad región, para reverdecer a Bogotá                                                                     </t>
  </si>
  <si>
    <t>3-3-1-16-05-56-7683</t>
  </si>
  <si>
    <t>Fortalecimiento de las capacidades organizacionales, físicas y tecnológicas en el Jardín Botánico José Celestino Mutis Bogotá</t>
  </si>
  <si>
    <t>221 - Instituto Distrital de Turismo</t>
  </si>
  <si>
    <t>3-3-1-16-01-26-7705</t>
  </si>
  <si>
    <t>Fortalecimiento del sistema turístico de Bogotá Región, para responder a las principales tendencias oportunidades y cambios que inciden en el sector, en Bogotá</t>
  </si>
  <si>
    <t>3-3-1-16-01-26-7706</t>
  </si>
  <si>
    <t>Implementación de estrategias de mercadeo y promoción para el sector turístico de la ciudad de Bogotá</t>
  </si>
  <si>
    <t>3-3-1-16-01-26-7908</t>
  </si>
  <si>
    <t>Administración del Fondo de Desarrollo Turístico de Bogotá - Fondetur Bogotá</t>
  </si>
  <si>
    <t>222 - Instituto Distrital de Artes - IDARTES</t>
  </si>
  <si>
    <t>3-3-1-16-01-21-7607</t>
  </si>
  <si>
    <t>Actualización Intervención y mejoramiento de la infraestructura cultural para el disfrute de las prácticas artísticas y culturales Bogotá D.C.</t>
  </si>
  <si>
    <t>227 - Unidad Administrativa Especial de Rehabilitación y Mantenimiento Vial</t>
  </si>
  <si>
    <t>3-3-1-16-04-49-7858</t>
  </si>
  <si>
    <t xml:space="preserve">Conservación de la malla vial distrital y cicloinfraestructura de Bogotá                                                                                                                                </t>
  </si>
  <si>
    <t>228- UAESP</t>
  </si>
  <si>
    <t>3-3-1-16-02-37-7644</t>
  </si>
  <si>
    <t>Ampliación Gestión para la planeación, ampliación y revitalización de los servicios funerarios prestados en los cementerios de propiedad del distrito capital Bogotá</t>
  </si>
  <si>
    <t>3-3-1-16-02-38-7569</t>
  </si>
  <si>
    <t>Transformación Gestión integral de residuos sólidos hacia una cultura de aprovechamiento y valorización de residuos en el distrito capital Bogotá</t>
  </si>
  <si>
    <t>0501- Agencia Distrital para la Educación Superior, la Ciencia y la Tecnología "Atenea"</t>
  </si>
  <si>
    <t>3-3-1-16-01-17-7913</t>
  </si>
  <si>
    <t xml:space="preserve">Implementacion del sistema de educación postmedia para Bogotá D.C.                                                                                                                                      </t>
  </si>
  <si>
    <t>1/ Los compromisos y giros correspondientes a 2021 fueron informados por Transmilenio, de acuerdo con los Registros Presupuestales al cierre de diciembre de 2021.</t>
  </si>
  <si>
    <t>2/ Los compromisos y giros correspondientes a 2021 fueron informados por la empresa METRO, de acuerdo con los Registros Presupuestales al cierre de diciembre  de 2021.</t>
  </si>
  <si>
    <t>Fuente: Dirección Distrital de Presupuesto - Sistema Bogdata - SDH y reporte de ejecuciones presupuestales de Transmilenio Y EMPRESA metro a diciembre de 2021.</t>
  </si>
  <si>
    <t xml:space="preserve">Compromisos 2022 a 2024, con cargo al cupo de deuda </t>
  </si>
  <si>
    <t>Del 14 de Junio de 2022 a Noviembre 06 de 2024</t>
  </si>
  <si>
    <t>Cifras en millones de pesos</t>
  </si>
  <si>
    <t>Sectores</t>
  </si>
  <si>
    <t>Apropiación Vigente 2022</t>
  </si>
  <si>
    <t>Compromisos junio 14 - diciembre 31 de 2022</t>
  </si>
  <si>
    <t>Giros junio 14 - diciembre 31 de 2022</t>
  </si>
  <si>
    <t>Apropiación Inicial 2023</t>
  </si>
  <si>
    <t>Apropiación Disponible 2023</t>
  </si>
  <si>
    <t>Compromisos acumulados ene a dic de 2023</t>
  </si>
  <si>
    <t>Giros Acumulados enero a diciembre de 2023</t>
  </si>
  <si>
    <t>Compromisos Acumulados
jun 14/2022
a dic/2023</t>
  </si>
  <si>
    <t>Giros Acumulados
jun 14/2022
a dic/2023</t>
  </si>
  <si>
    <t>Apropiación Inicial 2024</t>
  </si>
  <si>
    <t>Apropiación Disponible</t>
  </si>
  <si>
    <t>Compromisos acumulados Nov 06_2024</t>
  </si>
  <si>
    <t>Giros Acumulados Nov_06_2024</t>
  </si>
  <si>
    <t>Compromisos Acumulados
jun 14/2022
a Nov_06_2024</t>
  </si>
  <si>
    <t>Giros Acumulados
jun 14/2022
a Nov 06_2024</t>
  </si>
  <si>
    <t>Giros Acumulados Nov_07_2024 a Dic_31_2024</t>
  </si>
  <si>
    <t>Hacienda-02</t>
  </si>
  <si>
    <t>30101</t>
  </si>
  <si>
    <t xml:space="preserve">262-Infraestructura - SITP </t>
  </si>
  <si>
    <t>Movilidad-262 Transmilenio</t>
  </si>
  <si>
    <t>00703</t>
  </si>
  <si>
    <t>266-Infraestructura METRO segunda Fase (Extensión Suba)</t>
  </si>
  <si>
    <t>Movilidad-266 Metro</t>
  </si>
  <si>
    <t>266-PLMB- Tramo  1</t>
  </si>
  <si>
    <t>266-Linea 2 Metro Bogota</t>
  </si>
  <si>
    <t>262-Troncal calle 13</t>
  </si>
  <si>
    <t>262-Mejoramiento Institucional - SITP</t>
  </si>
  <si>
    <t>263-Aporte Ordinario-ERU/RENOBO</t>
  </si>
  <si>
    <t>Habitat-263 RENOBO</t>
  </si>
  <si>
    <t>111-04  Secretaría Distrital de Hacienda Unidad Ejecutora 04</t>
  </si>
  <si>
    <t>Hacienda-04</t>
  </si>
  <si>
    <t>Modernización de la infraestructura física de la sede principal del Concejo de Bogotá</t>
  </si>
  <si>
    <t>Hacienda-01</t>
  </si>
  <si>
    <t>07638</t>
  </si>
  <si>
    <t>Infraestructura educativa construida</t>
  </si>
  <si>
    <t>Infraestructura educativa dotada</t>
  </si>
  <si>
    <t>07686</t>
  </si>
  <si>
    <t>07807</t>
  </si>
  <si>
    <t>07874</t>
  </si>
  <si>
    <t>07847</t>
  </si>
  <si>
    <t>02012</t>
  </si>
  <si>
    <t>Servicio de Fortalecimiento y desarrollo empresari</t>
  </si>
  <si>
    <t>07842</t>
  </si>
  <si>
    <t>07848</t>
  </si>
  <si>
    <t>07715</t>
  </si>
  <si>
    <t>07823</t>
  </si>
  <si>
    <t>07575</t>
  </si>
  <si>
    <t>07582</t>
  </si>
  <si>
    <t>07659</t>
  </si>
  <si>
    <t>07825</t>
  </si>
  <si>
    <t>Diseño e implementación de alternativas financieras para la gestión del hábitat en Bogotá</t>
  </si>
  <si>
    <t>07641</t>
  </si>
  <si>
    <t>10020</t>
  </si>
  <si>
    <t>Espacio público intervenido</t>
  </si>
  <si>
    <t>10034</t>
  </si>
  <si>
    <t>07642</t>
  </si>
  <si>
    <t>07645</t>
  </si>
  <si>
    <t>Fortalecimiento de la Inspección, Vigilancia y Control de Vivienda en Bogotá</t>
  </si>
  <si>
    <t>119 - SECRETARÍA DISTRITAL DE CULTURA, RECREACIÓN Y DEPORTE</t>
  </si>
  <si>
    <t>Mejoramiento de la infraestructura cultural en la ciudad de Bogotá</t>
  </si>
  <si>
    <t>07734</t>
  </si>
  <si>
    <t>07756</t>
  </si>
  <si>
    <t>07768</t>
  </si>
  <si>
    <t>07565</t>
  </si>
  <si>
    <t>07744</t>
  </si>
  <si>
    <t>07745</t>
  </si>
  <si>
    <t>07771</t>
  </si>
  <si>
    <t>07740</t>
  </si>
  <si>
    <t>07564</t>
  </si>
  <si>
    <t>07741</t>
  </si>
  <si>
    <t>07769</t>
  </si>
  <si>
    <t>07816</t>
  </si>
  <si>
    <t>07658</t>
  </si>
  <si>
    <t>07637</t>
  </si>
  <si>
    <t xml:space="preserve">Consolidación de una ciudadanía transformadora para la convivencia y la seguridad en Bogotá                                                                                                             </t>
  </si>
  <si>
    <t>07765</t>
  </si>
  <si>
    <t>010042</t>
  </si>
  <si>
    <t>Ampliación de equipamientos de justicia con enfoque territorial para la garantía y protección de derechos en Bogotá D.C.</t>
  </si>
  <si>
    <t>010069</t>
  </si>
  <si>
    <t>Infraestructura construida de equipamientos de seg</t>
  </si>
  <si>
    <t>07783</t>
  </si>
  <si>
    <t>07792</t>
  </si>
  <si>
    <t>07797</t>
  </si>
  <si>
    <t>07773</t>
  </si>
  <si>
    <t>07548</t>
  </si>
  <si>
    <t>07772</t>
  </si>
  <si>
    <t>07083</t>
  </si>
  <si>
    <t>SERVICIO DE MANTENIMIENTO Y/O REFORZAMIENTO ESTRUCTURAL DE LAS PLAZAS DISTRITALES DE MERCADO</t>
  </si>
  <si>
    <t>08083</t>
  </si>
  <si>
    <t>Mantenimiento para fortalecer la infraestructura a través de mantenimiento preventivo, correctivo, Embellecimiento y/o reforzamiento estructural de las Plazas Distritales de Mercado de Bogotá D.C</t>
  </si>
  <si>
    <t>02052</t>
  </si>
  <si>
    <t>Implementación de la Política Pública Distrital de Vendedoras y Vendedores Informales. Bogotá D.C.</t>
  </si>
  <si>
    <t>Optimización de la gestión estratégica y operativa del IPES para la sostenibilidad del Modelo Integrado de Planeación - MIPG</t>
  </si>
  <si>
    <t>07785</t>
  </si>
  <si>
    <t>07790</t>
  </si>
  <si>
    <t>07835</t>
  </si>
  <si>
    <t>07904</t>
  </si>
  <si>
    <t>07828</t>
  </si>
  <si>
    <t>02112</t>
  </si>
  <si>
    <t>08037</t>
  </si>
  <si>
    <t>Fortalecimiento del Ecosistema de CTeI para la Salud Pública de Bogotá D.C.</t>
  </si>
  <si>
    <t>06039</t>
  </si>
  <si>
    <t>Modernización y desarrollo administrativo de la Secretaria de Salud de Bogotá D.C.</t>
  </si>
  <si>
    <t>Generación de capacidades para la creación del centro de desarrollo tecnológico de producción de biológicos. Bogotá</t>
  </si>
  <si>
    <t>07788</t>
  </si>
  <si>
    <t>07834</t>
  </si>
  <si>
    <t>07761</t>
  </si>
  <si>
    <t>07763</t>
  </si>
  <si>
    <t>08121</t>
  </si>
  <si>
    <t>Consolidación del sistema del espacio público, para brindar movilidad segura, inclusiva y sostenible en Bogotá D.C</t>
  </si>
  <si>
    <t>08129</t>
  </si>
  <si>
    <t>Espacio Público mantenido y construido. (Andenes,</t>
  </si>
  <si>
    <t>09120</t>
  </si>
  <si>
    <t>PUENTES PEATONALES</t>
  </si>
  <si>
    <t>04113</t>
  </si>
  <si>
    <t>Consolidación de infraestructura vial y ciclo infraestructura para una movilidad sostenible, eficiente, inclusiva que promueve la integración modal en Bogotá D.C</t>
  </si>
  <si>
    <t>04115</t>
  </si>
  <si>
    <t>MALLA VIAL ARTERIAL</t>
  </si>
  <si>
    <t>05115</t>
  </si>
  <si>
    <t>Consolidación de infraestructura vial y  - Vía urbana con mantenimiento periódico o rutinario</t>
  </si>
  <si>
    <t>06119</t>
  </si>
  <si>
    <t>07113</t>
  </si>
  <si>
    <t>Consolidación de infraestructura vial y  - Vía urbana construida</t>
  </si>
  <si>
    <t>07115</t>
  </si>
  <si>
    <t>Malla vial Rural</t>
  </si>
  <si>
    <t>10094</t>
  </si>
  <si>
    <t>CICLORUTAS</t>
  </si>
  <si>
    <t>010113</t>
  </si>
  <si>
    <t>11115</t>
  </si>
  <si>
    <t>Malla víal troncal</t>
  </si>
  <si>
    <t>Construcción de infraestructura de transporte para una movilidad sostenible, eficiente, inclusiva que promueve la integración modal en Bogotá D.C</t>
  </si>
  <si>
    <t>03025</t>
  </si>
  <si>
    <t>07779</t>
  </si>
  <si>
    <t>07782</t>
  </si>
  <si>
    <t>07786</t>
  </si>
  <si>
    <t>07703</t>
  </si>
  <si>
    <t>07856</t>
  </si>
  <si>
    <t>07683</t>
  </si>
  <si>
    <t>07705</t>
  </si>
  <si>
    <t>Fortalecimiento a las Artes, territorios y cotidianidades</t>
  </si>
  <si>
    <t>05099</t>
  </si>
  <si>
    <t>Fortalecimiento de las prácticas artísticas en el espacio público, para promover la convivencia, apropiación ciudadana y la generación de confianza en Bogotá D.C.</t>
  </si>
  <si>
    <t>07607</t>
  </si>
  <si>
    <t>Apoyo a la adecuacion y conservacion del espacio publico de Bogota</t>
  </si>
  <si>
    <t>01115</t>
  </si>
  <si>
    <t>Malla Vial Conservada</t>
  </si>
  <si>
    <t>01125</t>
  </si>
  <si>
    <t>02098</t>
  </si>
  <si>
    <t>Malla rural conservada</t>
  </si>
  <si>
    <t>07858</t>
  </si>
  <si>
    <t>07569</t>
  </si>
  <si>
    <t>07913</t>
  </si>
  <si>
    <t>Total General</t>
  </si>
  <si>
    <t xml:space="preserve">Fuente: Dirección Distrital de Presupuesto - Sistema Bogdata - SDH </t>
  </si>
  <si>
    <t>Apropiación Inicial</t>
  </si>
  <si>
    <t>Compromisos Acumulados</t>
  </si>
  <si>
    <t>Giros Acumulados</t>
  </si>
  <si>
    <t>0111-02 Secretaría Distrital de Hacienda - Unidad 02</t>
  </si>
  <si>
    <t>0111-02 - Transferencias de Inversion - SDH - DIRECCIÓN DISTRITAL</t>
  </si>
  <si>
    <t>0112-01 Secretaría de Educación del Distrito</t>
  </si>
  <si>
    <t>0008</t>
  </si>
  <si>
    <t>Fortalecimiento de la infraestructura y  - Infraestructura educativa mejorada</t>
  </si>
  <si>
    <t>Fortalecimiento de la infraestructura y  - Infraestructura educativa dotada</t>
  </si>
  <si>
    <t>0117-01 Secretaría Distrital de Desarrollo Económico</t>
  </si>
  <si>
    <t>0275</t>
  </si>
  <si>
    <t>Fortalecimiento de la articulación del e - Servicio de apoyo para la modernización y fomento de la innovación empresarial</t>
  </si>
  <si>
    <t>0118-01 Secretaría Distrital del Hábitat</t>
  </si>
  <si>
    <t>0222</t>
  </si>
  <si>
    <t>Subsidio Distrital de Vivienda  - Servicio de apoyo financiero para adquisición de vivienda</t>
  </si>
  <si>
    <t>0320</t>
  </si>
  <si>
    <t>Estudios y diseños de proyectos para el  - Estudios de pre inversión e inversión</t>
  </si>
  <si>
    <t>0137-01 Secretaría Distrital de Seguridad, Convivencia y Justicia - Unidad 01</t>
  </si>
  <si>
    <t>0304</t>
  </si>
  <si>
    <t>Ampliación de equipamientos de justicia  - Infraestructura para la promoción a la cultura de la legalidad y a la convivencia construida y dotada</t>
  </si>
  <si>
    <t>Ampliación de equipamientos de justicia  - Infraestructura de soporte construida</t>
  </si>
  <si>
    <t>0200-01 Instituto para la Economía Social-IPES</t>
  </si>
  <si>
    <t>0028</t>
  </si>
  <si>
    <t>Mantenimiento para fortalecer la infraes - Plazas de mercado mantenida</t>
  </si>
  <si>
    <t>0019</t>
  </si>
  <si>
    <t>Implementación de la Política Pública Di - Servicio de gestión de oferta social para la población vulnerable</t>
  </si>
  <si>
    <t>0201-01 Fondo Financiero de Salud - FFDS</t>
  </si>
  <si>
    <t>0149</t>
  </si>
  <si>
    <t>0141</t>
  </si>
  <si>
    <t>Modernización y desarrollo admini - Documento de lineamientos técnicos</t>
  </si>
  <si>
    <t>0204-01 Instituto de Desarrollo Urbano - IDU</t>
  </si>
  <si>
    <t>0117</t>
  </si>
  <si>
    <t>Consolidación del sistema del espacio pú - Andén construido</t>
  </si>
  <si>
    <t>Consolidación del sistema del espacio pú - Andén de la red urbana mantenido</t>
  </si>
  <si>
    <t>Consolidación del sistema del espacio pú - Puente peatonal con mantenimiento</t>
  </si>
  <si>
    <t>0140</t>
  </si>
  <si>
    <t>Consolidación de infraestructura vial y  - Puente construido en vía urbana existente</t>
  </si>
  <si>
    <t>Consolidación de infraestructura vial y  - Ciclo infraestructura urbana con mantenimiento</t>
  </si>
  <si>
    <t>0133</t>
  </si>
  <si>
    <t>Construcción de infraestructura de trans - Ciclo parqueaderos construidos</t>
  </si>
  <si>
    <t>0222-01 Instituto Distrital de las Artes - IDARTES</t>
  </si>
  <si>
    <t>Fortalecimiento de las prácticas artísti - Servicio de información para el sector artístico y cultural</t>
  </si>
  <si>
    <t>0227-01 Unidad Administrativa Especial de Rehabilitación y Mantenimiento Vial</t>
  </si>
  <si>
    <t>Conservación de la red vial y red de cic - Vía urbana con mantenimiento periódico o rutinario</t>
  </si>
  <si>
    <t>Conservación de la red vial y red de cic - Banco de maquinaria dotado</t>
  </si>
  <si>
    <t>Conservación de la red vial y red de cic - Sitio crítico de la red terciaria estabilizado</t>
  </si>
  <si>
    <t>0501-01 Agencia Distrital para la Educación Superior la Ciencia y la Tecnología - ATENEA</t>
  </si>
  <si>
    <t>0205</t>
  </si>
  <si>
    <t>Fortalecimiento e implementación de estr - Servicio de apoyo financiero para el acceso a la educación superior</t>
  </si>
  <si>
    <t>Entidad / Proyecto</t>
  </si>
  <si>
    <t>0111-02 Secretaría Distrital de Hacienda - Presupuesto</t>
  </si>
  <si>
    <t>PLMB - Tramo 1</t>
  </si>
  <si>
    <t>Transferencia Renobo - Cable San Cristóbal</t>
  </si>
  <si>
    <t>Transferencia Renobo</t>
  </si>
  <si>
    <t>0113-02 Secretaría Distrital de Movilidad - Tránsito</t>
  </si>
  <si>
    <t>0119-01 Secretaría Distrital de Cultura, Recreación y Deporte</t>
  </si>
  <si>
    <t>0137-01 Secretaría Distrital de Seguridad, Convivencia y Justicia - Gestión</t>
  </si>
  <si>
    <t>0201-01 Fondo Financiero de Salud</t>
  </si>
  <si>
    <t>0204-01 Instituto de Desarrollo Urbano</t>
  </si>
  <si>
    <t>0208-01 Caja de Vivienda Popular</t>
  </si>
  <si>
    <t>0211-01 Instituto Distrital de Recreación y Deporte</t>
  </si>
  <si>
    <t>0215-01 Fundación Gilberto Alzate Avendaño</t>
  </si>
  <si>
    <t>0501-01 Agencia Distrital para la Educación Superior la Ciencia y la Tecnología</t>
  </si>
  <si>
    <t>Subsidio Distrital de Vivienda para el a - Servicio de apoyo financiero para mejoramiento de vivienda</t>
  </si>
  <si>
    <t>Subsidio Distrital de Vivienda para el a - Vivienda de Interés Social mejoradas</t>
  </si>
  <si>
    <t>Consolidación de las intervenciones en e - Seguimiento y control a la operación de los sistemas de transporte</t>
  </si>
  <si>
    <t>Consolidación de las intervenciones en e - Servicio de información implementado</t>
  </si>
  <si>
    <t>Subsidio Distrital de Vivienda para el a - Servicio de apoyo financiero para adquisición de vivienda</t>
  </si>
  <si>
    <t>Subsidio Distrital de Vivienda para el a - Vivienda de Interés Social construidas</t>
  </si>
  <si>
    <t>Subsidio Distrital de Vivienda para el a - Servicio de apoyo financiero para arrendamiento de vivienda</t>
  </si>
  <si>
    <t>Adecuación de entornos urbanos y/o rura - Espacio publico adecuado</t>
  </si>
  <si>
    <t>Adecuación de entornos urbanos y/o rura - Estudios de pre inversión e inversión</t>
  </si>
  <si>
    <t>Asistencia técnica para la habilitación  - Servicio de asistencia técnica</t>
  </si>
  <si>
    <t>Asistencia Técnica para el desarrollo de - Servicio de asistencia técnica para la viabilización de proyectos de infraestructura</t>
  </si>
  <si>
    <t>Asistencia Técnica para el desarrollo de - Servicio de mantenimiento de infraestructura cultural</t>
  </si>
  <si>
    <t>Implementación un modelo de gestión carc - Documentos de lineamientos técnicos</t>
  </si>
  <si>
    <t>Ampliación de las capacidades del Progra - Documento de lineamientos técnicos</t>
  </si>
  <si>
    <t>Fortalecimiento de las capacidades del S - Servicio de vigilancia a través de cámaras de seguridad</t>
  </si>
  <si>
    <t>Fortalecimiento del pie de fuerza polici - Servicio de apoyo para el acceso a la justicia policiva</t>
  </si>
  <si>
    <t>Sedes mantenidas</t>
  </si>
  <si>
    <t>Servicios de información implementados</t>
  </si>
  <si>
    <t>Integración funcional del Regiotram a la - Vía urbana construida</t>
  </si>
  <si>
    <t>Consolidación de infraestructura vial y  - Puente de la red vial urbana con mantenimiento</t>
  </si>
  <si>
    <t>Consolidación de infraestructura vial y  - Ciclo infraestructura construida en vía urbana</t>
  </si>
  <si>
    <t>Fortalecimiento del Modelo de Operación  - Servicio de información actualizado</t>
  </si>
  <si>
    <t>Mejoramiento integral de vivienda a fami - Vivienda de Interés Social mejoradas</t>
  </si>
  <si>
    <t>Titulación de predios e iniciación de vi - Estudios de pre inversión e inversión</t>
  </si>
  <si>
    <t>Mejoramiento Integral de Barrios con Ent - Espacio publico construido</t>
  </si>
  <si>
    <t>Administración de parques y escenarios c - Servicio de administración de la infraestructura deportiva</t>
  </si>
  <si>
    <t>Construcción  y adecuación de parques y  - Parques recreativos construidos y dotados</t>
  </si>
  <si>
    <t>Consolidación del Distrito Creativo en e - Centros culturales construidos y dotados</t>
  </si>
  <si>
    <t>Conservación de la red vial y red de cic - Vía terciaria con mantenimiento periódico o rutinario</t>
  </si>
  <si>
    <t>Conservación de la red vial y red de cic - Ciclo infraestructura urbana con mantenimiento</t>
  </si>
  <si>
    <t>Conservación de la red de infraestructur - Espacio publico adecuado</t>
  </si>
  <si>
    <t>Fortalecimiento de los Componentes tecno - Documento para la planeación estratégica en TI</t>
  </si>
  <si>
    <t>Fortalecimiento de los Componentes tecno - Servicios tecnológicos</t>
  </si>
  <si>
    <t>Fortalecimiento de los Componentes tecno - Servicio de información actualizado</t>
  </si>
  <si>
    <t>Fortalecimiento de la gestión institucio - Sedes mantenidas</t>
  </si>
  <si>
    <t>Fortalecimiento e implementación de estr - Servicio de apoyo para la permanencia a la educación superior</t>
  </si>
  <si>
    <t>Implementación de estrategias de formaci - Servicio de formación para el trabajo en competencias para la inserción laboral</t>
  </si>
  <si>
    <t>Entidad /Proyecto</t>
  </si>
  <si>
    <t>Giros Acumulados Ppto</t>
  </si>
  <si>
    <t>Del 07 de Noviembre a 31 de Diciembre de 2024</t>
  </si>
  <si>
    <t>Seguimiento Cupo de Endeudamiento, Acuerdo 840 de 2022</t>
  </si>
  <si>
    <t>Seguimiento Cupo de Endeudamiento, Acuerdo 781 de 2020</t>
  </si>
  <si>
    <t>Seguimiento Cupo de Endeudamiento, Acuerdo 939 de 2024</t>
  </si>
  <si>
    <t xml:space="preserve">Compromisos con cargo al cupo de deuda </t>
  </si>
  <si>
    <t>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</si>
</sst>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,,"/>
    <numFmt numFmtId="166" formatCode="#,###,,"/>
    <numFmt numFmtId="167" formatCode="#,##0;[Red]#,##0"/>
    <numFmt numFmtId="168" formatCode="_(* #,##0_);_(* \(#,##0\);_(* &quot;-&quot;??_);_(@_)"/>
    <numFmt numFmtId="169" formatCode="_-* #,##0.00000_-;\-* #,##0.00000_-;_-* &quot;-&quot;??_-;_-@_-"/>
  </numFmts>
  <fonts count="2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000000"/>
      <name val="Aptos Narrow"/>
      <family val="2"/>
      <scheme val="minor"/>
    </font>
    <font>
      <sz val="8"/>
      <color rgb="FF000000"/>
      <name val="Aptos Narrow"/>
      <family val="2"/>
      <scheme val="minor"/>
    </font>
    <font>
      <b/>
      <sz val="8"/>
      <color rgb="FF000000"/>
      <name val="Calibri"/>
      <family val="2"/>
    </font>
    <font>
      <sz val="11"/>
      <color theme="0" tint="-4.9989318521683403E-2"/>
      <name val="Aptos Narrow"/>
      <family val="2"/>
      <scheme val="minor"/>
    </font>
    <font>
      <b/>
      <sz val="9"/>
      <color theme="0" tint="-4.9989318521683403E-2"/>
      <name val="Aptos Narrow"/>
      <family val="2"/>
      <scheme val="minor"/>
    </font>
    <font>
      <sz val="9"/>
      <color theme="0" tint="-4.9989318521683403E-2"/>
      <name val="Aptos Narrow"/>
      <family val="2"/>
      <scheme val="minor"/>
    </font>
    <font>
      <b/>
      <sz val="9"/>
      <name val="Aptos Narrow"/>
      <family val="2"/>
      <scheme val="minor"/>
    </font>
    <font>
      <b/>
      <sz val="9"/>
      <color rgb="FF000000"/>
      <name val="Calibri"/>
      <family val="2"/>
    </font>
    <font>
      <b/>
      <sz val="12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theme="6" tint="-0.249977111117893"/>
      </top>
      <bottom/>
      <diagonal/>
    </border>
    <border>
      <left/>
      <right/>
      <top style="thin">
        <color theme="6" tint="-0.249977111117893"/>
      </top>
      <bottom style="medium">
        <color theme="6" tint="-0.249977111117893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theme="0"/>
      </left>
      <right/>
      <top style="medium">
        <color indexed="64"/>
      </top>
      <bottom style="dashed">
        <color indexed="64"/>
      </bottom>
      <diagonal/>
    </border>
    <border>
      <left/>
      <right style="thick">
        <color theme="0"/>
      </right>
      <top style="medium">
        <color indexed="64"/>
      </top>
      <bottom style="dashed">
        <color indexed="64"/>
      </bottom>
      <diagonal/>
    </border>
    <border>
      <left/>
      <right/>
      <top style="dashed">
        <color auto="1"/>
      </top>
      <bottom style="hair">
        <color auto="1"/>
      </bottom>
      <diagonal/>
    </border>
    <border>
      <left style="thick">
        <color theme="0"/>
      </left>
      <right/>
      <top style="dashed">
        <color auto="1"/>
      </top>
      <bottom style="hair">
        <color auto="1"/>
      </bottom>
      <diagonal/>
    </border>
    <border>
      <left/>
      <right style="thick">
        <color theme="0"/>
      </right>
      <top style="dashed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theme="0"/>
      </left>
      <right/>
      <top style="hair">
        <color auto="1"/>
      </top>
      <bottom style="hair">
        <color auto="1"/>
      </bottom>
      <diagonal/>
    </border>
    <border>
      <left/>
      <right style="thick">
        <color theme="0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 style="thick">
        <color theme="0"/>
      </left>
      <right/>
      <top style="hair">
        <color auto="1"/>
      </top>
      <bottom style="dashed">
        <color auto="1"/>
      </bottom>
      <diagonal/>
    </border>
    <border>
      <left/>
      <right style="thick">
        <color theme="0"/>
      </right>
      <top style="hair">
        <color auto="1"/>
      </top>
      <bottom style="dashed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theme="0"/>
      </left>
      <right/>
      <top/>
      <bottom style="medium">
        <color auto="1"/>
      </bottom>
      <diagonal/>
    </border>
    <border>
      <left/>
      <right style="thick">
        <color theme="0"/>
      </right>
      <top/>
      <bottom style="medium">
        <color auto="1"/>
      </bottom>
      <diagonal/>
    </border>
    <border>
      <left style="thick">
        <color theme="0" tint="-4.9989318521683403E-2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ck">
        <color theme="0"/>
      </left>
      <right/>
      <top/>
      <bottom style="dashed">
        <color auto="1"/>
      </bottom>
      <diagonal/>
    </border>
    <border>
      <left/>
      <right style="thick">
        <color theme="0" tint="-4.9989318521683403E-2"/>
      </right>
      <top/>
      <bottom style="dashed">
        <color auto="1"/>
      </bottom>
      <diagonal/>
    </border>
    <border>
      <left style="thick">
        <color theme="0" tint="-4.9989318521683403E-2"/>
      </left>
      <right/>
      <top style="dashed">
        <color auto="1"/>
      </top>
      <bottom style="dotted">
        <color rgb="FFFFFF00"/>
      </bottom>
      <diagonal/>
    </border>
    <border>
      <left/>
      <right/>
      <top style="dashed">
        <color auto="1"/>
      </top>
      <bottom style="dotted">
        <color rgb="FFFFFF00"/>
      </bottom>
      <diagonal/>
    </border>
    <border>
      <left/>
      <right/>
      <top/>
      <bottom style="dotted">
        <color rgb="FFFFFF00"/>
      </bottom>
      <diagonal/>
    </border>
    <border>
      <left style="thick">
        <color theme="0"/>
      </left>
      <right/>
      <top/>
      <bottom style="dotted">
        <color rgb="FFFFFF00"/>
      </bottom>
      <diagonal/>
    </border>
    <border>
      <left/>
      <right style="thick">
        <color theme="0" tint="-4.9989318521683403E-2"/>
      </right>
      <top/>
      <bottom style="dotted">
        <color rgb="FFFFFF00"/>
      </bottom>
      <diagonal/>
    </border>
    <border>
      <left style="thick">
        <color theme="0" tint="-4.9989318521683403E-2"/>
      </left>
      <right/>
      <top style="dotted">
        <color rgb="FFFFFF00"/>
      </top>
      <bottom style="dotted">
        <color rgb="FFFFFF00"/>
      </bottom>
      <diagonal/>
    </border>
    <border>
      <left/>
      <right/>
      <top style="dotted">
        <color rgb="FFFFFF00"/>
      </top>
      <bottom style="dotted">
        <color rgb="FFFFFF00"/>
      </bottom>
      <diagonal/>
    </border>
    <border>
      <left style="thick">
        <color theme="0"/>
      </left>
      <right/>
      <top style="dotted">
        <color rgb="FFFFFF00"/>
      </top>
      <bottom style="dotted">
        <color rgb="FFFFFF00"/>
      </bottom>
      <diagonal/>
    </border>
    <border>
      <left/>
      <right style="thick">
        <color theme="0" tint="-4.9989318521683403E-2"/>
      </right>
      <top style="dotted">
        <color rgb="FFFFFF00"/>
      </top>
      <bottom style="dotted">
        <color rgb="FFFFFF00"/>
      </bottom>
      <diagonal/>
    </border>
    <border>
      <left style="thick">
        <color theme="0" tint="-4.9989318521683403E-2"/>
      </left>
      <right/>
      <top style="dotted">
        <color rgb="FFFFFF00"/>
      </top>
      <bottom style="dotted">
        <color auto="1"/>
      </bottom>
      <diagonal/>
    </border>
    <border>
      <left/>
      <right/>
      <top style="dotted">
        <color rgb="FFFFFF00"/>
      </top>
      <bottom style="dotted">
        <color auto="1"/>
      </bottom>
      <diagonal/>
    </border>
    <border>
      <left style="thick">
        <color theme="0"/>
      </left>
      <right/>
      <top style="dotted">
        <color rgb="FFFFFF00"/>
      </top>
      <bottom style="dotted">
        <color auto="1"/>
      </bottom>
      <diagonal/>
    </border>
    <border>
      <left/>
      <right style="thick">
        <color theme="0" tint="-4.9989318521683403E-2"/>
      </right>
      <top style="dotted">
        <color rgb="FFFFFF00"/>
      </top>
      <bottom style="dotted">
        <color auto="1"/>
      </bottom>
      <diagonal/>
    </border>
    <border>
      <left style="thick">
        <color theme="0" tint="-4.9989318521683403E-2"/>
      </left>
      <right/>
      <top/>
      <bottom style="medium">
        <color auto="1"/>
      </bottom>
      <diagonal/>
    </border>
    <border>
      <left/>
      <right style="thick">
        <color theme="0" tint="-4.9989318521683403E-2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-0.249977111117893"/>
      </top>
      <bottom style="medium">
        <color theme="6" tint="-0.249977111117893"/>
      </bottom>
      <diagonal/>
    </border>
    <border>
      <left/>
      <right/>
      <top/>
      <bottom style="hair">
        <color theme="9" tint="0.79998168889431442"/>
      </bottom>
      <diagonal/>
    </border>
    <border>
      <left style="thin">
        <color theme="6" tint="0.39997558519241921"/>
      </left>
      <right style="thin">
        <color theme="6" tint="0.39997558519241921"/>
      </right>
      <top/>
      <bottom style="hair">
        <color theme="9" tint="0.79998168889431442"/>
      </bottom>
      <diagonal/>
    </border>
    <border>
      <left/>
      <right/>
      <top style="hair">
        <color theme="9" tint="0.79998168889431442"/>
      </top>
      <bottom style="hair">
        <color theme="9" tint="0.79998168889431442"/>
      </bottom>
      <diagonal/>
    </border>
    <border>
      <left style="thin">
        <color theme="6" tint="0.39997558519241921"/>
      </left>
      <right style="thin">
        <color theme="6" tint="0.39997558519241921"/>
      </right>
      <top style="hair">
        <color theme="9" tint="0.79998168889431442"/>
      </top>
      <bottom style="hair">
        <color theme="9" tint="0.79998168889431442"/>
      </bottom>
      <diagonal/>
    </border>
    <border>
      <left/>
      <right/>
      <top style="hair">
        <color theme="9" tint="0.79998168889431442"/>
      </top>
      <bottom style="thin">
        <color theme="6" tint="-0.249977111117893"/>
      </bottom>
      <diagonal/>
    </border>
    <border>
      <left style="thin">
        <color theme="6" tint="0.39997558519241921"/>
      </left>
      <right style="thin">
        <color theme="6" tint="0.39997558519241921"/>
      </right>
      <top style="hair">
        <color theme="9" tint="0.79998168889431442"/>
      </top>
      <bottom style="thin">
        <color theme="6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167" fontId="3" fillId="5" borderId="0" xfId="1" applyNumberFormat="1" applyFont="1" applyFill="1" applyAlignment="1">
      <alignment horizontal="left" vertical="center"/>
    </xf>
    <xf numFmtId="41" fontId="0" fillId="5" borderId="0" xfId="2" applyFont="1" applyFill="1" applyBorder="1"/>
    <xf numFmtId="3" fontId="0" fillId="0" borderId="0" xfId="0" applyNumberFormat="1"/>
    <xf numFmtId="0" fontId="0" fillId="5" borderId="0" xfId="0" applyFill="1"/>
    <xf numFmtId="0" fontId="3" fillId="5" borderId="0" xfId="0" applyFont="1" applyFill="1" applyAlignment="1">
      <alignment horizont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0" fillId="5" borderId="9" xfId="0" applyFill="1" applyBorder="1"/>
    <xf numFmtId="41" fontId="0" fillId="5" borderId="9" xfId="2" applyFont="1" applyFill="1" applyBorder="1"/>
    <xf numFmtId="0" fontId="0" fillId="0" borderId="9" xfId="0" applyBorder="1"/>
    <xf numFmtId="164" fontId="0" fillId="5" borderId="0" xfId="1" applyNumberFormat="1" applyFont="1" applyFill="1" applyBorder="1"/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5" borderId="9" xfId="0" applyFont="1" applyFill="1" applyBorder="1" applyAlignment="1">
      <alignment vertical="center"/>
    </xf>
    <xf numFmtId="164" fontId="0" fillId="5" borderId="0" xfId="1" applyNumberFormat="1" applyFont="1" applyFill="1"/>
    <xf numFmtId="49" fontId="0" fillId="0" borderId="9" xfId="0" applyNumberFormat="1" applyBorder="1"/>
    <xf numFmtId="0" fontId="11" fillId="0" borderId="9" xfId="0" applyFont="1" applyBorder="1"/>
    <xf numFmtId="0" fontId="0" fillId="0" borderId="9" xfId="0" applyBorder="1" applyAlignment="1">
      <alignment vertical="center"/>
    </xf>
    <xf numFmtId="49" fontId="0" fillId="5" borderId="9" xfId="0" applyNumberFormat="1" applyFill="1" applyBorder="1"/>
    <xf numFmtId="0" fontId="0" fillId="5" borderId="12" xfId="0" applyFill="1" applyBorder="1"/>
    <xf numFmtId="43" fontId="0" fillId="5" borderId="0" xfId="1" applyFont="1" applyFill="1"/>
    <xf numFmtId="43" fontId="0" fillId="0" borderId="0" xfId="1" applyFont="1" applyFill="1"/>
    <xf numFmtId="168" fontId="0" fillId="0" borderId="0" xfId="1" applyNumberFormat="1" applyFont="1" applyFill="1"/>
    <xf numFmtId="168" fontId="0" fillId="5" borderId="0" xfId="1" applyNumberFormat="1" applyFont="1" applyFill="1"/>
    <xf numFmtId="41" fontId="0" fillId="0" borderId="0" xfId="2" applyFont="1" applyFill="1" applyBorder="1"/>
    <xf numFmtId="0" fontId="15" fillId="0" borderId="0" xfId="0" applyFont="1" applyAlignment="1">
      <alignment horizontal="left" vertical="center" readingOrder="1"/>
    </xf>
    <xf numFmtId="0" fontId="16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7" fillId="5" borderId="0" xfId="0" applyFont="1" applyFill="1" applyAlignment="1">
      <alignment horizontal="left"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/>
    <xf numFmtId="0" fontId="1" fillId="0" borderId="0" xfId="0" applyFont="1"/>
    <xf numFmtId="167" fontId="1" fillId="5" borderId="0" xfId="1" applyNumberFormat="1" applyFont="1" applyFill="1" applyAlignment="1">
      <alignment horizontal="left"/>
    </xf>
    <xf numFmtId="167" fontId="17" fillId="5" borderId="0" xfId="1" applyNumberFormat="1" applyFont="1" applyFill="1" applyAlignment="1">
      <alignment horizontal="left" vertical="center"/>
    </xf>
    <xf numFmtId="165" fontId="3" fillId="5" borderId="0" xfId="0" applyNumberFormat="1" applyFont="1" applyFill="1" applyAlignment="1">
      <alignment horizontal="right" vertical="center"/>
    </xf>
    <xf numFmtId="165" fontId="3" fillId="5" borderId="0" xfId="0" applyNumberFormat="1" applyFont="1" applyFill="1" applyAlignment="1">
      <alignment vertical="center"/>
    </xf>
    <xf numFmtId="167" fontId="6" fillId="9" borderId="18" xfId="1" applyNumberFormat="1" applyFont="1" applyFill="1" applyBorder="1" applyAlignment="1">
      <alignment horizontal="center" vertical="center"/>
    </xf>
    <xf numFmtId="167" fontId="6" fillId="9" borderId="19" xfId="1" applyNumberFormat="1" applyFont="1" applyFill="1" applyBorder="1" applyAlignment="1">
      <alignment horizontal="center" vertical="center" wrapText="1"/>
    </xf>
    <xf numFmtId="167" fontId="18" fillId="5" borderId="19" xfId="1" applyNumberFormat="1" applyFont="1" applyFill="1" applyBorder="1" applyAlignment="1">
      <alignment horizontal="left" vertical="center"/>
    </xf>
    <xf numFmtId="165" fontId="6" fillId="9" borderId="19" xfId="1" applyNumberFormat="1" applyFont="1" applyFill="1" applyBorder="1" applyAlignment="1">
      <alignment horizontal="center" vertical="center" wrapText="1"/>
    </xf>
    <xf numFmtId="166" fontId="6" fillId="10" borderId="20" xfId="1" applyNumberFormat="1" applyFont="1" applyFill="1" applyBorder="1" applyAlignment="1">
      <alignment horizontal="center" vertical="center" wrapText="1"/>
    </xf>
    <xf numFmtId="166" fontId="6" fillId="10" borderId="19" xfId="1" applyNumberFormat="1" applyFont="1" applyFill="1" applyBorder="1" applyAlignment="1">
      <alignment horizontal="center" vertical="center" wrapText="1"/>
    </xf>
    <xf numFmtId="166" fontId="6" fillId="10" borderId="21" xfId="1" applyNumberFormat="1" applyFont="1" applyFill="1" applyBorder="1" applyAlignment="1">
      <alignment horizontal="center" vertical="center" wrapText="1"/>
    </xf>
    <xf numFmtId="166" fontId="6" fillId="11" borderId="0" xfId="1" applyNumberFormat="1" applyFont="1" applyFill="1" applyBorder="1" applyAlignment="1">
      <alignment horizontal="center" vertical="center" wrapText="1"/>
    </xf>
    <xf numFmtId="0" fontId="5" fillId="0" borderId="0" xfId="0" applyFont="1"/>
    <xf numFmtId="49" fontId="3" fillId="12" borderId="22" xfId="1" applyNumberFormat="1" applyFont="1" applyFill="1" applyBorder="1" applyAlignment="1">
      <alignment vertical="center"/>
    </xf>
    <xf numFmtId="167" fontId="7" fillId="12" borderId="23" xfId="1" applyNumberFormat="1" applyFont="1" applyFill="1" applyBorder="1" applyAlignment="1">
      <alignment vertical="center"/>
    </xf>
    <xf numFmtId="167" fontId="18" fillId="5" borderId="24" xfId="1" applyNumberFormat="1" applyFont="1" applyFill="1" applyBorder="1" applyAlignment="1">
      <alignment horizontal="left" vertical="center"/>
    </xf>
    <xf numFmtId="165" fontId="3" fillId="12" borderId="24" xfId="1" applyNumberFormat="1" applyFont="1" applyFill="1" applyBorder="1" applyAlignment="1">
      <alignment vertical="center"/>
    </xf>
    <xf numFmtId="165" fontId="3" fillId="12" borderId="25" xfId="1" applyNumberFormat="1" applyFont="1" applyFill="1" applyBorder="1" applyAlignment="1">
      <alignment vertical="center"/>
    </xf>
    <xf numFmtId="165" fontId="3" fillId="12" borderId="26" xfId="1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49" fontId="1" fillId="5" borderId="27" xfId="1" applyNumberFormat="1" applyFont="1" applyFill="1" applyBorder="1" applyAlignment="1">
      <alignment horizontal="center" vertical="center"/>
    </xf>
    <xf numFmtId="167" fontId="5" fillId="5" borderId="28" xfId="1" applyNumberFormat="1" applyFont="1" applyFill="1" applyBorder="1" applyAlignment="1">
      <alignment vertical="center" wrapText="1"/>
    </xf>
    <xf numFmtId="167" fontId="19" fillId="5" borderId="28" xfId="1" applyNumberFormat="1" applyFont="1" applyFill="1" applyBorder="1" applyAlignment="1">
      <alignment horizontal="left" vertical="center"/>
    </xf>
    <xf numFmtId="165" fontId="1" fillId="5" borderId="28" xfId="1" applyNumberFormat="1" applyFont="1" applyFill="1" applyBorder="1" applyAlignment="1">
      <alignment vertical="center"/>
    </xf>
    <xf numFmtId="165" fontId="1" fillId="5" borderId="29" xfId="1" applyNumberFormat="1" applyFont="1" applyFill="1" applyBorder="1" applyAlignment="1">
      <alignment vertical="center"/>
    </xf>
    <xf numFmtId="165" fontId="1" fillId="5" borderId="30" xfId="1" applyNumberFormat="1" applyFont="1" applyFill="1" applyBorder="1" applyAlignment="1">
      <alignment vertical="center"/>
    </xf>
    <xf numFmtId="49" fontId="1" fillId="0" borderId="27" xfId="1" applyNumberFormat="1" applyFont="1" applyFill="1" applyBorder="1" applyAlignment="1">
      <alignment horizontal="center" vertical="center"/>
    </xf>
    <xf numFmtId="167" fontId="5" fillId="0" borderId="28" xfId="1" applyNumberFormat="1" applyFont="1" applyFill="1" applyBorder="1" applyAlignment="1">
      <alignment vertical="center" wrapText="1"/>
    </xf>
    <xf numFmtId="165" fontId="1" fillId="0" borderId="28" xfId="1" applyNumberFormat="1" applyFont="1" applyBorder="1" applyAlignment="1">
      <alignment vertical="center"/>
    </xf>
    <xf numFmtId="165" fontId="1" fillId="0" borderId="29" xfId="1" applyNumberFormat="1" applyFont="1" applyBorder="1" applyAlignment="1">
      <alignment vertical="center"/>
    </xf>
    <xf numFmtId="165" fontId="1" fillId="0" borderId="30" xfId="1" applyNumberFormat="1" applyFont="1" applyBorder="1" applyAlignment="1">
      <alignment vertical="center"/>
    </xf>
    <xf numFmtId="49" fontId="3" fillId="12" borderId="27" xfId="1" applyNumberFormat="1" applyFont="1" applyFill="1" applyBorder="1" applyAlignment="1">
      <alignment vertical="center"/>
    </xf>
    <xf numFmtId="167" fontId="7" fillId="12" borderId="28" xfId="1" applyNumberFormat="1" applyFont="1" applyFill="1" applyBorder="1" applyAlignment="1">
      <alignment vertical="center" wrapText="1"/>
    </xf>
    <xf numFmtId="167" fontId="18" fillId="5" borderId="28" xfId="1" applyNumberFormat="1" applyFont="1" applyFill="1" applyBorder="1" applyAlignment="1">
      <alignment horizontal="left" vertical="center"/>
    </xf>
    <xf numFmtId="165" fontId="3" fillId="12" borderId="28" xfId="1" applyNumberFormat="1" applyFont="1" applyFill="1" applyBorder="1" applyAlignment="1">
      <alignment vertical="center"/>
    </xf>
    <xf numFmtId="165" fontId="3" fillId="12" borderId="29" xfId="1" applyNumberFormat="1" applyFont="1" applyFill="1" applyBorder="1" applyAlignment="1">
      <alignment vertical="center"/>
    </xf>
    <xf numFmtId="165" fontId="3" fillId="12" borderId="30" xfId="1" applyNumberFormat="1" applyFont="1" applyFill="1" applyBorder="1" applyAlignment="1">
      <alignment vertical="center"/>
    </xf>
    <xf numFmtId="167" fontId="14" fillId="5" borderId="28" xfId="1" applyNumberFormat="1" applyFont="1" applyFill="1" applyBorder="1" applyAlignment="1">
      <alignment vertical="center" wrapText="1"/>
    </xf>
    <xf numFmtId="0" fontId="1" fillId="5" borderId="0" xfId="0" applyFont="1" applyFill="1" applyAlignment="1">
      <alignment vertical="center"/>
    </xf>
    <xf numFmtId="165" fontId="1" fillId="5" borderId="0" xfId="0" applyNumberFormat="1" applyFont="1" applyFill="1" applyAlignment="1">
      <alignment vertical="center"/>
    </xf>
    <xf numFmtId="165" fontId="1" fillId="0" borderId="28" xfId="0" applyNumberFormat="1" applyFont="1" applyBorder="1" applyAlignment="1">
      <alignment vertical="center"/>
    </xf>
    <xf numFmtId="165" fontId="1" fillId="0" borderId="29" xfId="0" applyNumberFormat="1" applyFont="1" applyBorder="1" applyAlignment="1">
      <alignment vertical="center"/>
    </xf>
    <xf numFmtId="165" fontId="1" fillId="0" borderId="30" xfId="0" applyNumberFormat="1" applyFont="1" applyBorder="1" applyAlignment="1">
      <alignment vertical="center"/>
    </xf>
    <xf numFmtId="167" fontId="14" fillId="0" borderId="28" xfId="1" applyNumberFormat="1" applyFont="1" applyFill="1" applyBorder="1" applyAlignment="1">
      <alignment vertical="center" wrapText="1"/>
    </xf>
    <xf numFmtId="49" fontId="1" fillId="0" borderId="27" xfId="0" applyNumberFormat="1" applyFont="1" applyBorder="1" applyAlignment="1">
      <alignment horizontal="center" vertical="center"/>
    </xf>
    <xf numFmtId="166" fontId="1" fillId="0" borderId="29" xfId="0" applyNumberFormat="1" applyFont="1" applyBorder="1" applyAlignment="1">
      <alignment vertical="center"/>
    </xf>
    <xf numFmtId="166" fontId="1" fillId="0" borderId="28" xfId="0" applyNumberFormat="1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169" fontId="1" fillId="0" borderId="0" xfId="1" applyNumberFormat="1" applyFont="1" applyAlignment="1">
      <alignment vertical="center"/>
    </xf>
    <xf numFmtId="165" fontId="1" fillId="0" borderId="28" xfId="1" applyNumberFormat="1" applyFont="1" applyFill="1" applyBorder="1" applyAlignment="1">
      <alignment vertical="center"/>
    </xf>
    <xf numFmtId="166" fontId="1" fillId="0" borderId="0" xfId="0" applyNumberFormat="1" applyFont="1" applyAlignment="1">
      <alignment vertical="center"/>
    </xf>
    <xf numFmtId="0" fontId="5" fillId="0" borderId="28" xfId="0" applyFont="1" applyBorder="1" applyAlignment="1">
      <alignment vertical="center" wrapText="1"/>
    </xf>
    <xf numFmtId="49" fontId="1" fillId="5" borderId="27" xfId="0" applyNumberFormat="1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vertical="center" wrapText="1"/>
    </xf>
    <xf numFmtId="49" fontId="1" fillId="5" borderId="31" xfId="1" applyNumberFormat="1" applyFont="1" applyFill="1" applyBorder="1" applyAlignment="1">
      <alignment horizontal="center" vertical="center"/>
    </xf>
    <xf numFmtId="167" fontId="5" fillId="5" borderId="32" xfId="1" applyNumberFormat="1" applyFont="1" applyFill="1" applyBorder="1" applyAlignment="1">
      <alignment vertical="center" wrapText="1"/>
    </xf>
    <xf numFmtId="167" fontId="18" fillId="5" borderId="32" xfId="1" applyNumberFormat="1" applyFont="1" applyFill="1" applyBorder="1" applyAlignment="1">
      <alignment horizontal="left" vertical="center"/>
    </xf>
    <xf numFmtId="165" fontId="1" fillId="5" borderId="32" xfId="1" applyNumberFormat="1" applyFont="1" applyFill="1" applyBorder="1" applyAlignment="1">
      <alignment vertical="center"/>
    </xf>
    <xf numFmtId="165" fontId="1" fillId="5" borderId="33" xfId="1" applyNumberFormat="1" applyFont="1" applyFill="1" applyBorder="1" applyAlignment="1">
      <alignment vertical="center"/>
    </xf>
    <xf numFmtId="165" fontId="1" fillId="5" borderId="34" xfId="1" applyNumberFormat="1" applyFont="1" applyFill="1" applyBorder="1" applyAlignment="1">
      <alignment vertical="center"/>
    </xf>
    <xf numFmtId="49" fontId="4" fillId="13" borderId="35" xfId="1" applyNumberFormat="1" applyFont="1" applyFill="1" applyBorder="1" applyAlignment="1">
      <alignment vertical="center"/>
    </xf>
    <xf numFmtId="167" fontId="20" fillId="13" borderId="15" xfId="1" applyNumberFormat="1" applyFont="1" applyFill="1" applyBorder="1" applyAlignment="1">
      <alignment vertical="center"/>
    </xf>
    <xf numFmtId="167" fontId="18" fillId="5" borderId="15" xfId="1" applyNumberFormat="1" applyFont="1" applyFill="1" applyBorder="1" applyAlignment="1">
      <alignment horizontal="left" vertical="center"/>
    </xf>
    <xf numFmtId="165" fontId="4" fillId="13" borderId="15" xfId="1" applyNumberFormat="1" applyFont="1" applyFill="1" applyBorder="1" applyAlignment="1">
      <alignment vertical="center"/>
    </xf>
    <xf numFmtId="165" fontId="4" fillId="13" borderId="16" xfId="1" applyNumberFormat="1" applyFont="1" applyFill="1" applyBorder="1" applyAlignment="1">
      <alignment vertical="center"/>
    </xf>
    <xf numFmtId="165" fontId="4" fillId="13" borderId="36" xfId="1" applyNumberFormat="1" applyFont="1" applyFill="1" applyBorder="1" applyAlignment="1">
      <alignment vertical="center"/>
    </xf>
    <xf numFmtId="0" fontId="21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19" fillId="5" borderId="0" xfId="0" applyFont="1" applyFill="1" applyAlignment="1">
      <alignment horizontal="left" vertical="center"/>
    </xf>
    <xf numFmtId="166" fontId="17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7" fontId="22" fillId="5" borderId="0" xfId="1" applyNumberFormat="1" applyFont="1" applyFill="1" applyAlignment="1">
      <alignment vertical="center"/>
    </xf>
    <xf numFmtId="167" fontId="5" fillId="0" borderId="0" xfId="1" applyNumberFormat="1" applyFont="1" applyAlignment="1">
      <alignment vertical="center" wrapText="1"/>
    </xf>
    <xf numFmtId="167" fontId="22" fillId="5" borderId="0" xfId="1" applyNumberFormat="1" applyFont="1" applyFill="1" applyAlignment="1">
      <alignment horizontal="left" vertical="center"/>
    </xf>
    <xf numFmtId="167" fontId="5" fillId="5" borderId="0" xfId="1" applyNumberFormat="1" applyFont="1" applyFill="1" applyAlignment="1">
      <alignment vertical="center" wrapText="1"/>
    </xf>
    <xf numFmtId="164" fontId="0" fillId="0" borderId="0" xfId="0" applyNumberFormat="1"/>
    <xf numFmtId="164" fontId="2" fillId="4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 vertical="top" indent="1"/>
    </xf>
    <xf numFmtId="0" fontId="23" fillId="2" borderId="37" xfId="0" applyFont="1" applyFill="1" applyBorder="1" applyAlignment="1">
      <alignment horizontal="left" vertical="top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6" fontId="3" fillId="7" borderId="7" xfId="2" applyNumberFormat="1" applyFont="1" applyFill="1" applyBorder="1"/>
    <xf numFmtId="166" fontId="3" fillId="7" borderId="6" xfId="2" applyNumberFormat="1" applyFont="1" applyFill="1" applyBorder="1"/>
    <xf numFmtId="166" fontId="3" fillId="7" borderId="8" xfId="2" applyNumberFormat="1" applyFont="1" applyFill="1" applyBorder="1"/>
    <xf numFmtId="166" fontId="0" fillId="5" borderId="10" xfId="2" applyNumberFormat="1" applyFont="1" applyFill="1" applyBorder="1"/>
    <xf numFmtId="166" fontId="0" fillId="5" borderId="9" xfId="2" applyNumberFormat="1" applyFont="1" applyFill="1" applyBorder="1"/>
    <xf numFmtId="166" fontId="0" fillId="5" borderId="11" xfId="2" applyNumberFormat="1" applyFont="1" applyFill="1" applyBorder="1"/>
    <xf numFmtId="166" fontId="0" fillId="5" borderId="10" xfId="2" applyNumberFormat="1" applyFont="1" applyFill="1" applyBorder="1" applyAlignment="1">
      <alignment horizontal="right"/>
    </xf>
    <xf numFmtId="166" fontId="0" fillId="5" borderId="9" xfId="2" applyNumberFormat="1" applyFont="1" applyFill="1" applyBorder="1" applyAlignment="1">
      <alignment horizontal="right"/>
    </xf>
    <xf numFmtId="166" fontId="3" fillId="7" borderId="10" xfId="2" applyNumberFormat="1" applyFont="1" applyFill="1" applyBorder="1"/>
    <xf numFmtId="166" fontId="3" fillId="7" borderId="9" xfId="2" applyNumberFormat="1" applyFont="1" applyFill="1" applyBorder="1"/>
    <xf numFmtId="166" fontId="3" fillId="7" borderId="11" xfId="2" applyNumberFormat="1" applyFont="1" applyFill="1" applyBorder="1"/>
    <xf numFmtId="166" fontId="0" fillId="0" borderId="10" xfId="2" applyNumberFormat="1" applyFont="1" applyFill="1" applyBorder="1"/>
    <xf numFmtId="166" fontId="0" fillId="5" borderId="13" xfId="2" applyNumberFormat="1" applyFont="1" applyFill="1" applyBorder="1"/>
    <xf numFmtId="166" fontId="0" fillId="5" borderId="12" xfId="2" applyNumberFormat="1" applyFont="1" applyFill="1" applyBorder="1"/>
    <xf numFmtId="166" fontId="0" fillId="5" borderId="14" xfId="2" applyNumberFormat="1" applyFont="1" applyFill="1" applyBorder="1"/>
    <xf numFmtId="166" fontId="3" fillId="8" borderId="16" xfId="0" applyNumberFormat="1" applyFont="1" applyFill="1" applyBorder="1"/>
    <xf numFmtId="166" fontId="3" fillId="8" borderId="15" xfId="0" applyNumberFormat="1" applyFont="1" applyFill="1" applyBorder="1"/>
    <xf numFmtId="166" fontId="3" fillId="8" borderId="17" xfId="0" applyNumberFormat="1" applyFont="1" applyFill="1" applyBorder="1"/>
    <xf numFmtId="165" fontId="24" fillId="5" borderId="0" xfId="0" applyNumberFormat="1" applyFont="1" applyFill="1" applyAlignment="1">
      <alignment vertical="center"/>
    </xf>
    <xf numFmtId="166" fontId="0" fillId="0" borderId="0" xfId="1" applyNumberFormat="1" applyFont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6" fontId="23" fillId="2" borderId="37" xfId="1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166" fontId="3" fillId="0" borderId="38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14" borderId="39" xfId="0" applyFont="1" applyFill="1" applyBorder="1" applyAlignment="1">
      <alignment horizontal="left"/>
    </xf>
    <xf numFmtId="166" fontId="3" fillId="14" borderId="40" xfId="0" applyNumberFormat="1" applyFont="1" applyFill="1" applyBorder="1" applyAlignment="1">
      <alignment vertical="center"/>
    </xf>
    <xf numFmtId="166" fontId="3" fillId="14" borderId="39" xfId="0" applyNumberFormat="1" applyFont="1" applyFill="1" applyBorder="1" applyAlignment="1">
      <alignment vertical="center"/>
    </xf>
    <xf numFmtId="0" fontId="0" fillId="0" borderId="41" xfId="0" applyBorder="1" applyAlignment="1">
      <alignment horizontal="left" indent="2"/>
    </xf>
    <xf numFmtId="166" fontId="0" fillId="0" borderId="42" xfId="0" applyNumberFormat="1" applyBorder="1" applyAlignment="1">
      <alignment vertical="center"/>
    </xf>
    <xf numFmtId="166" fontId="0" fillId="0" borderId="41" xfId="0" applyNumberFormat="1" applyBorder="1" applyAlignment="1">
      <alignment vertical="center"/>
    </xf>
    <xf numFmtId="0" fontId="3" fillId="14" borderId="41" xfId="0" applyFont="1" applyFill="1" applyBorder="1" applyAlignment="1">
      <alignment horizontal="left" vertical="center" wrapText="1"/>
    </xf>
    <xf numFmtId="166" fontId="3" fillId="14" borderId="42" xfId="0" applyNumberFormat="1" applyFont="1" applyFill="1" applyBorder="1" applyAlignment="1">
      <alignment vertical="center"/>
    </xf>
    <xf numFmtId="166" fontId="3" fillId="14" borderId="41" xfId="0" applyNumberFormat="1" applyFont="1" applyFill="1" applyBorder="1" applyAlignment="1">
      <alignment vertical="center"/>
    </xf>
    <xf numFmtId="0" fontId="0" fillId="0" borderId="41" xfId="0" applyBorder="1" applyAlignment="1">
      <alignment horizontal="left" vertical="center" wrapText="1" indent="1"/>
    </xf>
    <xf numFmtId="0" fontId="3" fillId="0" borderId="41" xfId="0" applyFont="1" applyBorder="1" applyAlignment="1">
      <alignment horizontal="left" vertical="center" wrapText="1" indent="1"/>
    </xf>
    <xf numFmtId="0" fontId="3" fillId="14" borderId="41" xfId="0" applyFont="1" applyFill="1" applyBorder="1" applyAlignment="1">
      <alignment horizontal="left"/>
    </xf>
    <xf numFmtId="0" fontId="0" fillId="0" borderId="43" xfId="0" applyBorder="1" applyAlignment="1">
      <alignment horizontal="left" vertical="center" wrapText="1" indent="1"/>
    </xf>
    <xf numFmtId="166" fontId="0" fillId="0" borderId="44" xfId="0" applyNumberFormat="1" applyBorder="1" applyAlignment="1">
      <alignment vertical="center"/>
    </xf>
    <xf numFmtId="166" fontId="0" fillId="0" borderId="43" xfId="0" applyNumberFormat="1" applyBorder="1" applyAlignment="1">
      <alignment vertical="center"/>
    </xf>
    <xf numFmtId="167" fontId="3" fillId="15" borderId="0" xfId="1" applyNumberFormat="1" applyFont="1" applyFill="1" applyAlignment="1">
      <alignment horizontal="left" vertical="center"/>
    </xf>
    <xf numFmtId="0" fontId="0" fillId="15" borderId="0" xfId="0" applyFill="1"/>
    <xf numFmtId="167" fontId="1" fillId="15" borderId="0" xfId="1" applyNumberFormat="1" applyFont="1" applyFill="1" applyAlignment="1">
      <alignment horizontal="left"/>
    </xf>
    <xf numFmtId="167" fontId="22" fillId="15" borderId="0" xfId="1" applyNumberFormat="1" applyFont="1" applyFill="1" applyAlignment="1">
      <alignment vertical="center"/>
    </xf>
    <xf numFmtId="0" fontId="3" fillId="7" borderId="9" xfId="0" applyFont="1" applyFill="1" applyBorder="1" applyAlignment="1">
      <alignment horizontal="left"/>
    </xf>
    <xf numFmtId="0" fontId="3" fillId="7" borderId="9" xfId="0" applyFont="1" applyFill="1" applyBorder="1" applyAlignment="1">
      <alignment horizontal="center"/>
    </xf>
    <xf numFmtId="0" fontId="9" fillId="8" borderId="15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/>
    </xf>
    <xf numFmtId="0" fontId="3" fillId="7" borderId="6" xfId="0" applyFont="1" applyFill="1" applyBorder="1" applyAlignment="1">
      <alignment horizontal="center"/>
    </xf>
    <xf numFmtId="165" fontId="3" fillId="5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center" vertical="center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3"/>
  <sheetViews>
    <sheetView showGridLines="0" workbookViewId="0">
      <selection activeCell="B1" sqref="B1"/>
    </sheetView>
  </sheetViews>
  <sheetFormatPr baseColWidth="10" defaultColWidth="11.375" defaultRowHeight="14.25"/>
  <cols>
    <col min="1" max="1" width="4" style="5" customWidth="1"/>
    <col min="2" max="2" width="22" customWidth="1"/>
    <col min="3" max="3" width="88.75" customWidth="1"/>
    <col min="4" max="6" width="12.25" customWidth="1"/>
    <col min="7" max="7" width="12.25" style="28" customWidth="1"/>
    <col min="8" max="11" width="12.25" style="5" customWidth="1"/>
    <col min="12" max="12" width="28.25" style="5" customWidth="1"/>
    <col min="13" max="16384" width="11.375" style="5"/>
  </cols>
  <sheetData>
    <row r="1" spans="2:12" s="3" customFormat="1" ht="15">
      <c r="B1" s="2" t="s">
        <v>496</v>
      </c>
      <c r="C1"/>
      <c r="D1"/>
      <c r="G1" s="4"/>
      <c r="H1"/>
      <c r="I1"/>
      <c r="J1"/>
    </row>
    <row r="2" spans="2:12" s="3" customFormat="1" ht="15">
      <c r="B2" s="2" t="s">
        <v>38</v>
      </c>
      <c r="C2"/>
      <c r="D2"/>
      <c r="E2" s="5"/>
      <c r="F2" s="5"/>
      <c r="G2" s="4"/>
      <c r="H2" s="5"/>
      <c r="I2" s="5"/>
      <c r="J2" s="5"/>
    </row>
    <row r="3" spans="2:12" s="3" customFormat="1" ht="15">
      <c r="B3" s="2" t="s">
        <v>39</v>
      </c>
      <c r="C3" s="5"/>
      <c r="D3" s="5"/>
      <c r="E3" s="168"/>
      <c r="F3" s="168"/>
      <c r="H3" s="5"/>
      <c r="I3" s="5"/>
      <c r="J3" s="5"/>
    </row>
    <row r="4" spans="2:12" s="3" customFormat="1" ht="15.75" thickBot="1">
      <c r="B4" s="161" t="s">
        <v>40</v>
      </c>
      <c r="C4" s="162"/>
      <c r="D4" s="5"/>
      <c r="E4" s="6"/>
      <c r="F4" s="6"/>
      <c r="H4" s="5"/>
      <c r="I4" s="5"/>
      <c r="J4" s="136" t="s">
        <v>236</v>
      </c>
    </row>
    <row r="5" spans="2:12" s="3" customFormat="1" ht="59.25" customHeight="1">
      <c r="B5" s="7" t="s">
        <v>41</v>
      </c>
      <c r="C5" s="7" t="s">
        <v>42</v>
      </c>
      <c r="D5" s="8" t="s">
        <v>43</v>
      </c>
      <c r="E5" s="9" t="s">
        <v>44</v>
      </c>
      <c r="F5" s="9" t="s">
        <v>45</v>
      </c>
      <c r="G5" s="9" t="s">
        <v>46</v>
      </c>
      <c r="H5" s="10" t="s">
        <v>47</v>
      </c>
      <c r="I5" s="9" t="s">
        <v>48</v>
      </c>
      <c r="J5" s="9" t="s">
        <v>49</v>
      </c>
      <c r="K5" s="9" t="s">
        <v>49</v>
      </c>
    </row>
    <row r="6" spans="2:12" s="3" customFormat="1" ht="15">
      <c r="B6" s="169" t="s">
        <v>50</v>
      </c>
      <c r="C6" s="169"/>
      <c r="D6" s="118">
        <v>121678600586.00002</v>
      </c>
      <c r="E6" s="119">
        <v>1330644886507</v>
      </c>
      <c r="F6" s="119">
        <v>1300827822480</v>
      </c>
      <c r="G6" s="119">
        <v>1300827822480</v>
      </c>
      <c r="H6" s="120">
        <f t="shared" ref="H6:H35" si="0">+F6+D6</f>
        <v>1422506423066</v>
      </c>
      <c r="I6" s="119">
        <v>176724904384</v>
      </c>
      <c r="J6" s="119">
        <f>+I6+H6</f>
        <v>1599231327450</v>
      </c>
      <c r="K6" s="119">
        <v>1431506423066</v>
      </c>
    </row>
    <row r="7" spans="2:12" s="3" customFormat="1">
      <c r="B7" s="11" t="s">
        <v>51</v>
      </c>
      <c r="C7" s="11" t="s">
        <v>52</v>
      </c>
      <c r="D7" s="121">
        <v>66873204328.000008</v>
      </c>
      <c r="E7" s="122">
        <v>398284957564</v>
      </c>
      <c r="F7" s="122">
        <v>383467893537</v>
      </c>
      <c r="G7" s="122">
        <v>383467893537</v>
      </c>
      <c r="H7" s="123">
        <f t="shared" si="0"/>
        <v>450341097865</v>
      </c>
      <c r="I7" s="122">
        <v>143091531093</v>
      </c>
      <c r="J7" s="122">
        <f t="shared" ref="J7:J71" si="1">+I7+H7</f>
        <v>593432628958</v>
      </c>
      <c r="K7" s="122">
        <v>450341097865</v>
      </c>
    </row>
    <row r="8" spans="2:12" s="3" customFormat="1">
      <c r="B8" s="11" t="s">
        <v>53</v>
      </c>
      <c r="C8" s="11" t="s">
        <v>54</v>
      </c>
      <c r="D8" s="121">
        <v>0</v>
      </c>
      <c r="E8" s="122">
        <v>45320000000</v>
      </c>
      <c r="F8" s="122">
        <v>45320000000</v>
      </c>
      <c r="G8" s="122">
        <v>45320000000</v>
      </c>
      <c r="H8" s="123">
        <f t="shared" si="0"/>
        <v>45320000000</v>
      </c>
      <c r="I8" s="122">
        <v>33633373291.000004</v>
      </c>
      <c r="J8" s="122">
        <f t="shared" si="1"/>
        <v>78953373291</v>
      </c>
      <c r="K8" s="122">
        <v>54320000000</v>
      </c>
    </row>
    <row r="9" spans="2:12" s="3" customFormat="1">
      <c r="B9" s="11" t="s">
        <v>55</v>
      </c>
      <c r="C9" s="11" t="s">
        <v>56</v>
      </c>
      <c r="D9" s="121">
        <v>0</v>
      </c>
      <c r="E9" s="122">
        <v>0</v>
      </c>
      <c r="F9" s="122"/>
      <c r="G9" s="122">
        <v>0</v>
      </c>
      <c r="H9" s="123">
        <f t="shared" si="0"/>
        <v>0</v>
      </c>
      <c r="I9" s="122">
        <v>0</v>
      </c>
      <c r="J9" s="122">
        <f t="shared" si="1"/>
        <v>0</v>
      </c>
      <c r="K9" s="122"/>
    </row>
    <row r="10" spans="2:12" s="3" customFormat="1">
      <c r="B10" s="13" t="s">
        <v>57</v>
      </c>
      <c r="C10" s="13" t="s">
        <v>14</v>
      </c>
      <c r="D10" s="124">
        <v>54805396258</v>
      </c>
      <c r="E10" s="125">
        <v>599326928943</v>
      </c>
      <c r="F10" s="122">
        <v>584326928943</v>
      </c>
      <c r="G10" s="122">
        <v>584326928943</v>
      </c>
      <c r="H10" s="123">
        <f t="shared" si="0"/>
        <v>639132325201</v>
      </c>
      <c r="I10" s="122">
        <v>0</v>
      </c>
      <c r="J10" s="122">
        <f t="shared" si="1"/>
        <v>639132325201</v>
      </c>
      <c r="K10" s="122">
        <v>639132325201</v>
      </c>
    </row>
    <row r="11" spans="2:12" s="3" customFormat="1">
      <c r="B11" s="11" t="s">
        <v>58</v>
      </c>
      <c r="C11" s="11" t="s">
        <v>18</v>
      </c>
      <c r="D11" s="121">
        <v>0</v>
      </c>
      <c r="E11" s="122">
        <v>287713000000</v>
      </c>
      <c r="F11" s="122">
        <v>287713000000</v>
      </c>
      <c r="G11" s="122">
        <v>287713000000</v>
      </c>
      <c r="H11" s="123">
        <f t="shared" si="0"/>
        <v>287713000000</v>
      </c>
      <c r="I11" s="122">
        <v>0</v>
      </c>
      <c r="J11" s="122">
        <f t="shared" si="1"/>
        <v>287713000000</v>
      </c>
      <c r="K11" s="122">
        <v>287713000000</v>
      </c>
    </row>
    <row r="12" spans="2:12" s="3" customFormat="1" ht="15">
      <c r="B12" s="166" t="s">
        <v>59</v>
      </c>
      <c r="C12" s="166"/>
      <c r="D12" s="126">
        <v>0</v>
      </c>
      <c r="E12" s="127">
        <v>586222791013</v>
      </c>
      <c r="F12" s="127">
        <v>585433409661</v>
      </c>
      <c r="G12" s="127">
        <v>233522638950.00003</v>
      </c>
      <c r="H12" s="128">
        <f t="shared" si="0"/>
        <v>585433409661</v>
      </c>
      <c r="I12" s="127">
        <v>55869362865</v>
      </c>
      <c r="J12" s="127">
        <f t="shared" si="1"/>
        <v>641302772526</v>
      </c>
      <c r="K12" s="127">
        <v>267549946778</v>
      </c>
      <c r="L12" s="14"/>
    </row>
    <row r="13" spans="2:12" s="3" customFormat="1">
      <c r="B13" s="11" t="s">
        <v>60</v>
      </c>
      <c r="C13" s="11" t="s">
        <v>61</v>
      </c>
      <c r="D13" s="121">
        <v>0</v>
      </c>
      <c r="E13" s="122">
        <v>536225675936.99994</v>
      </c>
      <c r="F13" s="122">
        <v>535449150693.99994</v>
      </c>
      <c r="G13" s="122">
        <v>197724103368</v>
      </c>
      <c r="H13" s="123">
        <f t="shared" si="0"/>
        <v>535449150693.99994</v>
      </c>
      <c r="I13" s="122">
        <v>35157362865</v>
      </c>
      <c r="J13" s="122">
        <f t="shared" si="1"/>
        <v>570606513559</v>
      </c>
      <c r="K13" s="122">
        <v>211039411196</v>
      </c>
      <c r="L13" s="14"/>
    </row>
    <row r="14" spans="2:12" s="3" customFormat="1">
      <c r="B14" s="11" t="s">
        <v>62</v>
      </c>
      <c r="C14" s="11" t="s">
        <v>63</v>
      </c>
      <c r="D14" s="121">
        <v>0</v>
      </c>
      <c r="E14" s="122">
        <v>6349324063</v>
      </c>
      <c r="F14" s="122">
        <v>6349324063</v>
      </c>
      <c r="G14" s="122">
        <v>6349324063</v>
      </c>
      <c r="H14" s="123">
        <f t="shared" si="0"/>
        <v>6349324063</v>
      </c>
      <c r="I14" s="122">
        <v>0</v>
      </c>
      <c r="J14" s="122">
        <f t="shared" si="1"/>
        <v>6349324063</v>
      </c>
      <c r="K14" s="122">
        <v>6349324063</v>
      </c>
      <c r="L14" s="14"/>
    </row>
    <row r="15" spans="2:12" s="3" customFormat="1">
      <c r="B15" s="11" t="s">
        <v>64</v>
      </c>
      <c r="C15" s="11" t="s">
        <v>65</v>
      </c>
      <c r="D15" s="121">
        <v>0</v>
      </c>
      <c r="E15" s="122">
        <v>43647791013</v>
      </c>
      <c r="F15" s="122">
        <v>43634934904</v>
      </c>
      <c r="G15" s="122">
        <v>29449211519.000008</v>
      </c>
      <c r="H15" s="123">
        <f t="shared" si="0"/>
        <v>43634934904</v>
      </c>
      <c r="I15" s="122">
        <v>20712000000</v>
      </c>
      <c r="J15" s="122">
        <f t="shared" si="1"/>
        <v>64346934904</v>
      </c>
      <c r="K15" s="122">
        <v>50161211519.000008</v>
      </c>
      <c r="L15" s="14"/>
    </row>
    <row r="16" spans="2:12" s="3" customFormat="1" ht="15">
      <c r="B16" s="166" t="s">
        <v>66</v>
      </c>
      <c r="C16" s="166"/>
      <c r="D16" s="126">
        <v>0</v>
      </c>
      <c r="E16" s="127">
        <v>96829000000</v>
      </c>
      <c r="F16" s="127">
        <v>96624390330</v>
      </c>
      <c r="G16" s="127">
        <v>67869306033.999992</v>
      </c>
      <c r="H16" s="128">
        <f t="shared" si="0"/>
        <v>96624390330</v>
      </c>
      <c r="I16" s="127">
        <v>3639104333</v>
      </c>
      <c r="J16" s="127">
        <f t="shared" si="1"/>
        <v>100263494663</v>
      </c>
      <c r="K16" s="127">
        <v>68994394250</v>
      </c>
      <c r="L16" s="14"/>
    </row>
    <row r="17" spans="2:12" s="3" customFormat="1">
      <c r="B17" s="11" t="s">
        <v>67</v>
      </c>
      <c r="C17" s="15" t="s">
        <v>68</v>
      </c>
      <c r="D17" s="121">
        <v>0</v>
      </c>
      <c r="E17" s="122">
        <v>16635000000</v>
      </c>
      <c r="F17" s="122">
        <v>16635000000</v>
      </c>
      <c r="G17" s="122">
        <v>16635000000</v>
      </c>
      <c r="H17" s="123">
        <f t="shared" si="0"/>
        <v>16635000000</v>
      </c>
      <c r="I17" s="122">
        <v>0</v>
      </c>
      <c r="J17" s="122">
        <f t="shared" si="1"/>
        <v>16635000000</v>
      </c>
      <c r="K17" s="122">
        <v>16635000000</v>
      </c>
      <c r="L17" s="14"/>
    </row>
    <row r="18" spans="2:12" s="3" customFormat="1">
      <c r="B18" s="11" t="s">
        <v>69</v>
      </c>
      <c r="C18" s="11" t="s">
        <v>70</v>
      </c>
      <c r="D18" s="121">
        <v>0</v>
      </c>
      <c r="E18" s="122">
        <v>34862000000</v>
      </c>
      <c r="F18" s="122">
        <v>34862000000</v>
      </c>
      <c r="G18" s="122">
        <v>16414002621</v>
      </c>
      <c r="H18" s="123">
        <f t="shared" si="0"/>
        <v>34862000000</v>
      </c>
      <c r="I18" s="122">
        <v>0</v>
      </c>
      <c r="J18" s="122">
        <f t="shared" si="1"/>
        <v>34862000000</v>
      </c>
      <c r="K18" s="122">
        <v>16414002621</v>
      </c>
      <c r="L18" s="14"/>
    </row>
    <row r="19" spans="2:12" s="3" customFormat="1">
      <c r="B19" s="11" t="s">
        <v>71</v>
      </c>
      <c r="C19" s="11" t="s">
        <v>72</v>
      </c>
      <c r="D19" s="121">
        <v>0</v>
      </c>
      <c r="E19" s="122">
        <v>18531000000</v>
      </c>
      <c r="F19" s="122">
        <v>18326390330</v>
      </c>
      <c r="G19" s="122">
        <v>9022320130</v>
      </c>
      <c r="H19" s="123">
        <f t="shared" si="0"/>
        <v>18326390330</v>
      </c>
      <c r="I19" s="122">
        <v>1487136333</v>
      </c>
      <c r="J19" s="122">
        <f t="shared" si="1"/>
        <v>19813526663</v>
      </c>
      <c r="K19" s="122">
        <v>9511263533</v>
      </c>
      <c r="L19" s="14"/>
    </row>
    <row r="20" spans="2:12" s="3" customFormat="1">
      <c r="B20" s="11" t="s">
        <v>73</v>
      </c>
      <c r="C20" s="16" t="s">
        <v>74</v>
      </c>
      <c r="D20" s="121">
        <v>0</v>
      </c>
      <c r="E20" s="122">
        <v>18000000000</v>
      </c>
      <c r="F20" s="122">
        <v>18000000000</v>
      </c>
      <c r="G20" s="122">
        <v>18000000000</v>
      </c>
      <c r="H20" s="123">
        <f t="shared" si="0"/>
        <v>18000000000</v>
      </c>
      <c r="I20" s="122">
        <v>489468000</v>
      </c>
      <c r="J20" s="122">
        <f t="shared" si="1"/>
        <v>18489468000</v>
      </c>
      <c r="K20" s="122">
        <v>18183515000</v>
      </c>
      <c r="L20" s="14"/>
    </row>
    <row r="21" spans="2:12" s="3" customFormat="1">
      <c r="B21" s="11" t="s">
        <v>75</v>
      </c>
      <c r="C21" s="11" t="s">
        <v>76</v>
      </c>
      <c r="D21" s="121">
        <v>0</v>
      </c>
      <c r="E21" s="122">
        <v>8801000000</v>
      </c>
      <c r="F21" s="122">
        <v>8801000000</v>
      </c>
      <c r="G21" s="122">
        <v>7797983283</v>
      </c>
      <c r="H21" s="123">
        <f t="shared" si="0"/>
        <v>8801000000</v>
      </c>
      <c r="I21" s="122">
        <v>1662500000</v>
      </c>
      <c r="J21" s="122">
        <f t="shared" si="1"/>
        <v>10463500000</v>
      </c>
      <c r="K21" s="122">
        <v>8250613096</v>
      </c>
      <c r="L21" s="14"/>
    </row>
    <row r="22" spans="2:12" s="3" customFormat="1" ht="15">
      <c r="B22" s="166" t="s">
        <v>77</v>
      </c>
      <c r="C22" s="166"/>
      <c r="D22" s="126">
        <v>0</v>
      </c>
      <c r="E22" s="127">
        <v>198393000000</v>
      </c>
      <c r="F22" s="127">
        <v>197499620907.00003</v>
      </c>
      <c r="G22" s="127">
        <v>163699920563</v>
      </c>
      <c r="H22" s="128">
        <f t="shared" si="0"/>
        <v>197499620907.00003</v>
      </c>
      <c r="I22" s="127">
        <v>26496187100</v>
      </c>
      <c r="J22" s="127">
        <f t="shared" si="1"/>
        <v>223995808007.00003</v>
      </c>
      <c r="K22" s="127">
        <v>190143761663</v>
      </c>
      <c r="L22" s="14"/>
    </row>
    <row r="23" spans="2:12" s="3" customFormat="1">
      <c r="B23" s="11" t="s">
        <v>78</v>
      </c>
      <c r="C23" s="11" t="s">
        <v>79</v>
      </c>
      <c r="D23" s="121">
        <v>0</v>
      </c>
      <c r="E23" s="122">
        <v>23817709936</v>
      </c>
      <c r="F23" s="122">
        <v>23717144628</v>
      </c>
      <c r="G23" s="122">
        <v>11565426021</v>
      </c>
      <c r="H23" s="123">
        <f t="shared" si="0"/>
        <v>23717144628</v>
      </c>
      <c r="I23" s="122">
        <v>0</v>
      </c>
      <c r="J23" s="122">
        <f t="shared" si="1"/>
        <v>23717144628</v>
      </c>
      <c r="K23" s="122">
        <v>11565426021</v>
      </c>
      <c r="L23" s="14"/>
    </row>
    <row r="24" spans="2:12" s="3" customFormat="1">
      <c r="B24" s="11" t="s">
        <v>80</v>
      </c>
      <c r="C24" s="11" t="s">
        <v>81</v>
      </c>
      <c r="D24" s="121">
        <v>0</v>
      </c>
      <c r="E24" s="122">
        <v>144746239200</v>
      </c>
      <c r="F24" s="122">
        <v>144572264235</v>
      </c>
      <c r="G24" s="122">
        <v>141718877979</v>
      </c>
      <c r="H24" s="123">
        <f t="shared" si="0"/>
        <v>144572264235</v>
      </c>
      <c r="I24" s="122">
        <v>26410252000</v>
      </c>
      <c r="J24" s="122">
        <f t="shared" si="1"/>
        <v>170982516235</v>
      </c>
      <c r="K24" s="122">
        <v>168129129979</v>
      </c>
      <c r="L24" s="14"/>
    </row>
    <row r="25" spans="2:12" s="3" customFormat="1">
      <c r="B25" s="11" t="s">
        <v>82</v>
      </c>
      <c r="C25" s="17" t="s">
        <v>83</v>
      </c>
      <c r="D25" s="121">
        <v>0</v>
      </c>
      <c r="E25" s="122">
        <v>14950000000</v>
      </c>
      <c r="F25" s="122">
        <v>14612629655</v>
      </c>
      <c r="G25" s="122">
        <v>3583187669</v>
      </c>
      <c r="H25" s="123">
        <f t="shared" si="0"/>
        <v>14612629655</v>
      </c>
      <c r="I25" s="122">
        <v>82258000</v>
      </c>
      <c r="J25" s="122">
        <f t="shared" si="1"/>
        <v>14694887655</v>
      </c>
      <c r="K25" s="122">
        <v>3613099669</v>
      </c>
      <c r="L25" s="14"/>
    </row>
    <row r="26" spans="2:12" s="3" customFormat="1">
      <c r="B26" s="11" t="s">
        <v>84</v>
      </c>
      <c r="C26" s="11" t="s">
        <v>85</v>
      </c>
      <c r="D26" s="121">
        <v>0</v>
      </c>
      <c r="E26" s="122">
        <v>4000000000</v>
      </c>
      <c r="F26" s="122">
        <v>3994636666</v>
      </c>
      <c r="G26" s="122">
        <v>3965866666.0000005</v>
      </c>
      <c r="H26" s="123">
        <f t="shared" si="0"/>
        <v>3994636666</v>
      </c>
      <c r="I26" s="122">
        <v>0</v>
      </c>
      <c r="J26" s="122">
        <f t="shared" si="1"/>
        <v>3994636666</v>
      </c>
      <c r="K26" s="122">
        <v>3965866666.0000005</v>
      </c>
      <c r="L26" s="14"/>
    </row>
    <row r="27" spans="2:12" s="3" customFormat="1">
      <c r="B27" s="11" t="s">
        <v>86</v>
      </c>
      <c r="C27" s="11" t="s">
        <v>87</v>
      </c>
      <c r="D27" s="121">
        <v>0</v>
      </c>
      <c r="E27" s="122">
        <v>6565171966</v>
      </c>
      <c r="F27" s="122">
        <v>6368306370</v>
      </c>
      <c r="G27" s="122">
        <v>1169801428</v>
      </c>
      <c r="H27" s="123">
        <f t="shared" si="0"/>
        <v>6368306370</v>
      </c>
      <c r="I27" s="122">
        <v>3677100</v>
      </c>
      <c r="J27" s="122">
        <f t="shared" si="1"/>
        <v>6371983470</v>
      </c>
      <c r="K27" s="122">
        <v>1173478528</v>
      </c>
      <c r="L27" s="14"/>
    </row>
    <row r="28" spans="2:12" s="3" customFormat="1">
      <c r="B28" s="11" t="s">
        <v>88</v>
      </c>
      <c r="C28" s="11" t="s">
        <v>89</v>
      </c>
      <c r="D28" s="121">
        <v>0</v>
      </c>
      <c r="E28" s="122">
        <v>346760800</v>
      </c>
      <c r="F28" s="122">
        <v>346760800</v>
      </c>
      <c r="G28" s="122">
        <v>346760800</v>
      </c>
      <c r="H28" s="123">
        <f t="shared" si="0"/>
        <v>346760800</v>
      </c>
      <c r="I28" s="122">
        <v>0</v>
      </c>
      <c r="J28" s="122">
        <f t="shared" si="1"/>
        <v>346760800</v>
      </c>
      <c r="K28" s="122">
        <v>346760800</v>
      </c>
      <c r="L28" s="14"/>
    </row>
    <row r="29" spans="2:12" s="3" customFormat="1">
      <c r="B29" s="13" t="s">
        <v>90</v>
      </c>
      <c r="C29" s="17" t="s">
        <v>91</v>
      </c>
      <c r="D29" s="121">
        <v>0</v>
      </c>
      <c r="E29" s="122">
        <v>1000000000</v>
      </c>
      <c r="F29" s="122">
        <v>1000000000</v>
      </c>
      <c r="G29" s="122">
        <v>1000000000</v>
      </c>
      <c r="H29" s="123">
        <f t="shared" si="0"/>
        <v>1000000000</v>
      </c>
      <c r="I29" s="122">
        <v>0</v>
      </c>
      <c r="J29" s="122">
        <f t="shared" si="1"/>
        <v>1000000000</v>
      </c>
      <c r="K29" s="122">
        <v>1000000000</v>
      </c>
      <c r="L29" s="14"/>
    </row>
    <row r="30" spans="2:12" s="3" customFormat="1">
      <c r="B30" s="11" t="s">
        <v>92</v>
      </c>
      <c r="C30" s="17" t="s">
        <v>93</v>
      </c>
      <c r="D30" s="121">
        <v>0</v>
      </c>
      <c r="E30" s="122">
        <v>1917118098</v>
      </c>
      <c r="F30" s="122">
        <v>1917118098</v>
      </c>
      <c r="G30" s="122">
        <v>0</v>
      </c>
      <c r="H30" s="123">
        <f t="shared" si="0"/>
        <v>1917118098</v>
      </c>
      <c r="I30" s="122">
        <v>0</v>
      </c>
      <c r="J30" s="122">
        <f t="shared" si="1"/>
        <v>1917118098</v>
      </c>
      <c r="K30" s="122">
        <v>0</v>
      </c>
      <c r="L30" s="14"/>
    </row>
    <row r="31" spans="2:12" s="3" customFormat="1">
      <c r="B31" s="11" t="s">
        <v>94</v>
      </c>
      <c r="C31" s="17" t="s">
        <v>95</v>
      </c>
      <c r="D31" s="121">
        <v>0</v>
      </c>
      <c r="E31" s="122">
        <v>700000000</v>
      </c>
      <c r="F31" s="122">
        <v>620760455</v>
      </c>
      <c r="G31" s="122">
        <v>0</v>
      </c>
      <c r="H31" s="123">
        <f t="shared" si="0"/>
        <v>620760455</v>
      </c>
      <c r="I31" s="122">
        <v>0</v>
      </c>
      <c r="J31" s="122">
        <f t="shared" si="1"/>
        <v>620760455</v>
      </c>
      <c r="K31" s="122">
        <v>0</v>
      </c>
      <c r="L31" s="14"/>
    </row>
    <row r="32" spans="2:12" s="3" customFormat="1">
      <c r="B32" s="11" t="s">
        <v>96</v>
      </c>
      <c r="C32" s="17" t="s">
        <v>97</v>
      </c>
      <c r="D32" s="121">
        <v>0</v>
      </c>
      <c r="E32" s="122">
        <v>350000000</v>
      </c>
      <c r="F32" s="122">
        <v>350000000</v>
      </c>
      <c r="G32" s="122">
        <v>350000000</v>
      </c>
      <c r="H32" s="123">
        <f t="shared" si="0"/>
        <v>350000000</v>
      </c>
      <c r="I32" s="122">
        <v>0</v>
      </c>
      <c r="J32" s="122">
        <f t="shared" si="1"/>
        <v>350000000</v>
      </c>
      <c r="K32" s="122">
        <v>350000000</v>
      </c>
      <c r="L32" s="14"/>
    </row>
    <row r="33" spans="1:12" s="3" customFormat="1" ht="15">
      <c r="B33" s="166" t="s">
        <v>98</v>
      </c>
      <c r="C33" s="166"/>
      <c r="D33" s="126">
        <v>0</v>
      </c>
      <c r="E33" s="127">
        <v>21537000000</v>
      </c>
      <c r="F33" s="127">
        <v>20807283317</v>
      </c>
      <c r="G33" s="127">
        <v>14762654003.999998</v>
      </c>
      <c r="H33" s="128">
        <f t="shared" si="0"/>
        <v>20807283317</v>
      </c>
      <c r="I33" s="127">
        <v>9671691740</v>
      </c>
      <c r="J33" s="127">
        <f t="shared" si="1"/>
        <v>30478975057</v>
      </c>
      <c r="K33" s="127">
        <v>16296935537.999998</v>
      </c>
      <c r="L33" s="14"/>
    </row>
    <row r="34" spans="1:12" s="3" customFormat="1">
      <c r="B34" s="11" t="s">
        <v>99</v>
      </c>
      <c r="C34" s="11" t="s">
        <v>100</v>
      </c>
      <c r="D34" s="121">
        <v>0</v>
      </c>
      <c r="E34" s="122">
        <v>21537000000</v>
      </c>
      <c r="F34" s="122">
        <v>20807283317</v>
      </c>
      <c r="G34" s="122">
        <v>14762654003.999998</v>
      </c>
      <c r="H34" s="123">
        <f t="shared" si="0"/>
        <v>20807283317</v>
      </c>
      <c r="I34" s="122">
        <v>9671691740</v>
      </c>
      <c r="J34" s="122">
        <f t="shared" si="1"/>
        <v>30478975057</v>
      </c>
      <c r="K34" s="122">
        <v>16296935537.999998</v>
      </c>
      <c r="L34" s="14"/>
    </row>
    <row r="35" spans="1:12" s="3" customFormat="1" ht="15">
      <c r="B35" s="166" t="s">
        <v>101</v>
      </c>
      <c r="C35" s="166"/>
      <c r="D35" s="126">
        <v>0</v>
      </c>
      <c r="E35" s="127">
        <v>237797747752</v>
      </c>
      <c r="F35" s="127">
        <v>222565876780.99997</v>
      </c>
      <c r="G35" s="127">
        <v>136133224728</v>
      </c>
      <c r="H35" s="128">
        <f t="shared" si="0"/>
        <v>222565876780.99997</v>
      </c>
      <c r="I35" s="127">
        <v>51092771280</v>
      </c>
      <c r="J35" s="127">
        <f t="shared" si="1"/>
        <v>273658648060.99997</v>
      </c>
      <c r="K35" s="127">
        <v>143369807810</v>
      </c>
      <c r="L35" s="14"/>
    </row>
    <row r="36" spans="1:12" s="3" customFormat="1">
      <c r="B36" s="11" t="s">
        <v>102</v>
      </c>
      <c r="C36" s="12" t="s">
        <v>103</v>
      </c>
      <c r="D36" s="121"/>
      <c r="E36" s="122"/>
      <c r="F36" s="122"/>
      <c r="G36" s="122"/>
      <c r="H36" s="123"/>
      <c r="I36" s="122"/>
      <c r="J36" s="122"/>
      <c r="K36" s="122">
        <v>1080000000</v>
      </c>
      <c r="L36" s="14"/>
    </row>
    <row r="37" spans="1:12" s="3" customFormat="1">
      <c r="B37" s="11" t="s">
        <v>104</v>
      </c>
      <c r="C37" s="11" t="s">
        <v>105</v>
      </c>
      <c r="D37" s="121">
        <v>0</v>
      </c>
      <c r="E37" s="122">
        <v>432023000</v>
      </c>
      <c r="F37" s="122">
        <v>378114014</v>
      </c>
      <c r="G37" s="122">
        <v>60232154</v>
      </c>
      <c r="H37" s="123">
        <f t="shared" ref="H37:H100" si="2">+F37+D37</f>
        <v>378114014</v>
      </c>
      <c r="I37" s="122">
        <v>1080000000</v>
      </c>
      <c r="J37" s="122">
        <f t="shared" si="1"/>
        <v>1458114014</v>
      </c>
      <c r="K37" s="122">
        <v>60232154</v>
      </c>
      <c r="L37" s="18"/>
    </row>
    <row r="38" spans="1:12">
      <c r="A38" s="3"/>
      <c r="B38" s="11" t="s">
        <v>106</v>
      </c>
      <c r="C38" s="19" t="s">
        <v>107</v>
      </c>
      <c r="D38" s="121">
        <v>0</v>
      </c>
      <c r="E38" s="122">
        <v>1156937650</v>
      </c>
      <c r="F38" s="122">
        <v>1156937650</v>
      </c>
      <c r="G38" s="122">
        <v>1156937650</v>
      </c>
      <c r="H38" s="123">
        <f t="shared" si="2"/>
        <v>1156937650</v>
      </c>
      <c r="I38" s="122">
        <v>0</v>
      </c>
      <c r="J38" s="122">
        <f t="shared" si="1"/>
        <v>1156937650</v>
      </c>
      <c r="K38" s="122">
        <v>1156937650</v>
      </c>
      <c r="L38" s="14"/>
    </row>
    <row r="39" spans="1:12" s="3" customFormat="1">
      <c r="B39" s="11" t="s">
        <v>108</v>
      </c>
      <c r="C39" s="11" t="s">
        <v>109</v>
      </c>
      <c r="D39" s="121">
        <v>0</v>
      </c>
      <c r="E39" s="122">
        <v>26145713000</v>
      </c>
      <c r="F39" s="122">
        <v>23323370545</v>
      </c>
      <c r="G39" s="122">
        <v>1504347305.0000002</v>
      </c>
      <c r="H39" s="123">
        <f t="shared" si="2"/>
        <v>23323370545</v>
      </c>
      <c r="I39" s="122">
        <v>0</v>
      </c>
      <c r="J39" s="122">
        <f t="shared" si="1"/>
        <v>23323370545</v>
      </c>
      <c r="K39" s="122">
        <v>2860930387</v>
      </c>
      <c r="L39" s="14"/>
    </row>
    <row r="40" spans="1:12" s="3" customFormat="1">
      <c r="B40" s="11" t="s">
        <v>110</v>
      </c>
      <c r="C40" s="11" t="s">
        <v>111</v>
      </c>
      <c r="D40" s="121">
        <v>0</v>
      </c>
      <c r="E40" s="122">
        <v>41400000000</v>
      </c>
      <c r="F40" s="122">
        <v>29369042289</v>
      </c>
      <c r="G40" s="122">
        <v>3096536284</v>
      </c>
      <c r="H40" s="123">
        <f t="shared" si="2"/>
        <v>29369042289</v>
      </c>
      <c r="I40" s="122">
        <v>44431838450</v>
      </c>
      <c r="J40" s="122">
        <f t="shared" si="1"/>
        <v>73800880739</v>
      </c>
      <c r="K40" s="122">
        <v>3096536284</v>
      </c>
      <c r="L40" s="14"/>
    </row>
    <row r="41" spans="1:12" s="3" customFormat="1">
      <c r="B41" s="11" t="s">
        <v>112</v>
      </c>
      <c r="C41" s="11" t="s">
        <v>113</v>
      </c>
      <c r="D41" s="121">
        <v>0</v>
      </c>
      <c r="E41" s="122">
        <v>76643675350</v>
      </c>
      <c r="F41" s="122">
        <v>76643575097</v>
      </c>
      <c r="G41" s="122">
        <v>48428878537</v>
      </c>
      <c r="H41" s="123">
        <f t="shared" si="2"/>
        <v>76643575097</v>
      </c>
      <c r="I41" s="122">
        <v>0</v>
      </c>
      <c r="J41" s="122">
        <f t="shared" si="1"/>
        <v>76643575097</v>
      </c>
      <c r="K41" s="122">
        <v>48428878537</v>
      </c>
      <c r="L41" s="18"/>
    </row>
    <row r="42" spans="1:12">
      <c r="A42" s="3"/>
      <c r="B42" s="11" t="s">
        <v>114</v>
      </c>
      <c r="C42" s="19" t="s">
        <v>115</v>
      </c>
      <c r="D42" s="121">
        <v>0</v>
      </c>
      <c r="E42" s="122">
        <v>46560000000</v>
      </c>
      <c r="F42" s="122">
        <v>46560000000</v>
      </c>
      <c r="G42" s="122">
        <v>46047030930</v>
      </c>
      <c r="H42" s="123">
        <f t="shared" si="2"/>
        <v>46560000000</v>
      </c>
      <c r="I42" s="122">
        <v>351601830</v>
      </c>
      <c r="J42" s="122">
        <f t="shared" si="1"/>
        <v>46911601830</v>
      </c>
      <c r="K42" s="122">
        <v>46047030930</v>
      </c>
      <c r="L42" s="14"/>
    </row>
    <row r="43" spans="1:12" s="3" customFormat="1">
      <c r="B43" s="11" t="s">
        <v>116</v>
      </c>
      <c r="C43" s="11" t="s">
        <v>117</v>
      </c>
      <c r="D43" s="121">
        <v>0</v>
      </c>
      <c r="E43" s="122">
        <v>0</v>
      </c>
      <c r="F43" s="122">
        <v>0</v>
      </c>
      <c r="G43" s="122">
        <v>0</v>
      </c>
      <c r="H43" s="123">
        <f t="shared" si="2"/>
        <v>0</v>
      </c>
      <c r="I43" s="122">
        <v>0</v>
      </c>
      <c r="J43" s="122">
        <f t="shared" si="1"/>
        <v>0</v>
      </c>
      <c r="K43" s="122">
        <v>0</v>
      </c>
      <c r="L43" s="14"/>
    </row>
    <row r="44" spans="1:12" s="3" customFormat="1">
      <c r="B44" s="11" t="s">
        <v>118</v>
      </c>
      <c r="C44" s="11" t="s">
        <v>119</v>
      </c>
      <c r="D44" s="121">
        <v>0</v>
      </c>
      <c r="E44" s="122">
        <v>42449377650</v>
      </c>
      <c r="F44" s="122">
        <v>42268318355</v>
      </c>
      <c r="G44" s="122">
        <v>35066448153</v>
      </c>
      <c r="H44" s="123">
        <f t="shared" si="2"/>
        <v>42268318355</v>
      </c>
      <c r="I44" s="122">
        <v>0</v>
      </c>
      <c r="J44" s="122">
        <f t="shared" si="1"/>
        <v>42268318355</v>
      </c>
      <c r="K44" s="122">
        <v>39866448153</v>
      </c>
      <c r="L44" s="14"/>
    </row>
    <row r="45" spans="1:12" s="3" customFormat="1">
      <c r="B45" s="11" t="s">
        <v>120</v>
      </c>
      <c r="C45" s="11" t="s">
        <v>121</v>
      </c>
      <c r="D45" s="121">
        <v>0</v>
      </c>
      <c r="E45" s="122">
        <v>500000000</v>
      </c>
      <c r="F45" s="122">
        <v>485554119</v>
      </c>
      <c r="G45" s="122">
        <v>0</v>
      </c>
      <c r="H45" s="123">
        <f t="shared" si="2"/>
        <v>485554119</v>
      </c>
      <c r="I45" s="122">
        <v>4829331000</v>
      </c>
      <c r="J45" s="122">
        <f t="shared" si="1"/>
        <v>5314885119</v>
      </c>
      <c r="K45" s="122">
        <v>0</v>
      </c>
      <c r="L45" s="18"/>
    </row>
    <row r="46" spans="1:12">
      <c r="A46" s="3"/>
      <c r="B46" s="11" t="s">
        <v>122</v>
      </c>
      <c r="C46" s="11" t="s">
        <v>123</v>
      </c>
      <c r="D46" s="121">
        <v>0</v>
      </c>
      <c r="E46" s="122">
        <v>1197362807</v>
      </c>
      <c r="F46" s="122">
        <v>1069541176</v>
      </c>
      <c r="G46" s="122">
        <v>0</v>
      </c>
      <c r="H46" s="123">
        <f t="shared" si="2"/>
        <v>1069541176</v>
      </c>
      <c r="I46" s="122">
        <v>400000000</v>
      </c>
      <c r="J46" s="122">
        <f t="shared" si="1"/>
        <v>1469541176</v>
      </c>
      <c r="K46" s="122">
        <v>0</v>
      </c>
      <c r="L46" s="18"/>
    </row>
    <row r="47" spans="1:12">
      <c r="A47" s="3"/>
      <c r="B47" s="11" t="s">
        <v>124</v>
      </c>
      <c r="C47" s="11" t="s">
        <v>125</v>
      </c>
      <c r="D47" s="121">
        <v>0</v>
      </c>
      <c r="E47" s="122">
        <v>85658295</v>
      </c>
      <c r="F47" s="122">
        <v>84923536</v>
      </c>
      <c r="G47" s="122">
        <v>84914647</v>
      </c>
      <c r="H47" s="123">
        <f t="shared" si="2"/>
        <v>84923536</v>
      </c>
      <c r="I47" s="122">
        <v>0</v>
      </c>
      <c r="J47" s="122">
        <f t="shared" si="1"/>
        <v>84923536</v>
      </c>
      <c r="K47" s="122">
        <v>84914647</v>
      </c>
      <c r="L47" s="18"/>
    </row>
    <row r="48" spans="1:12">
      <c r="A48" s="3"/>
      <c r="B48" s="11" t="s">
        <v>126</v>
      </c>
      <c r="C48" s="11" t="s">
        <v>127</v>
      </c>
      <c r="D48" s="121">
        <v>0</v>
      </c>
      <c r="E48" s="122">
        <v>1227000000</v>
      </c>
      <c r="F48" s="122">
        <v>1226500000</v>
      </c>
      <c r="G48" s="122">
        <v>687899068</v>
      </c>
      <c r="H48" s="123">
        <f t="shared" si="2"/>
        <v>1226500000</v>
      </c>
      <c r="I48" s="122">
        <v>0</v>
      </c>
      <c r="J48" s="122">
        <f t="shared" si="1"/>
        <v>1226500000</v>
      </c>
      <c r="K48" s="122">
        <v>687899068</v>
      </c>
      <c r="L48" s="14"/>
    </row>
    <row r="49" spans="1:12" s="3" customFormat="1" ht="15">
      <c r="B49" s="166" t="s">
        <v>128</v>
      </c>
      <c r="C49" s="166"/>
      <c r="D49" s="126">
        <v>0</v>
      </c>
      <c r="E49" s="127">
        <v>31646350000</v>
      </c>
      <c r="F49" s="127">
        <v>25914471944</v>
      </c>
      <c r="G49" s="127">
        <v>19145456609</v>
      </c>
      <c r="H49" s="128">
        <f t="shared" si="2"/>
        <v>25914471944</v>
      </c>
      <c r="I49" s="127">
        <v>2102062826</v>
      </c>
      <c r="J49" s="127">
        <f t="shared" si="1"/>
        <v>28016534770</v>
      </c>
      <c r="K49" s="127">
        <v>19145456609</v>
      </c>
      <c r="L49" s="14"/>
    </row>
    <row r="50" spans="1:12" s="3" customFormat="1">
      <c r="B50" s="11" t="s">
        <v>129</v>
      </c>
      <c r="C50" s="16" t="s">
        <v>130</v>
      </c>
      <c r="D50" s="121">
        <v>0</v>
      </c>
      <c r="E50" s="122">
        <v>13000000000</v>
      </c>
      <c r="F50" s="122">
        <v>12979045201</v>
      </c>
      <c r="G50" s="122">
        <v>10599652588</v>
      </c>
      <c r="H50" s="123">
        <f t="shared" si="2"/>
        <v>12979045201</v>
      </c>
      <c r="I50" s="122"/>
      <c r="J50" s="122">
        <f t="shared" si="1"/>
        <v>12979045201</v>
      </c>
      <c r="K50" s="122">
        <v>10599652588</v>
      </c>
      <c r="L50" s="14"/>
    </row>
    <row r="51" spans="1:12" s="3" customFormat="1">
      <c r="B51" s="11" t="s">
        <v>131</v>
      </c>
      <c r="C51" s="11" t="s">
        <v>132</v>
      </c>
      <c r="D51" s="121">
        <v>0</v>
      </c>
      <c r="E51" s="122">
        <v>5500000000</v>
      </c>
      <c r="F51" s="122">
        <v>0</v>
      </c>
      <c r="G51" s="122">
        <v>0</v>
      </c>
      <c r="H51" s="123">
        <f t="shared" si="2"/>
        <v>0</v>
      </c>
      <c r="I51" s="122">
        <v>0</v>
      </c>
      <c r="J51" s="122">
        <f t="shared" si="1"/>
        <v>0</v>
      </c>
      <c r="K51" s="122">
        <v>0</v>
      </c>
      <c r="L51" s="14"/>
    </row>
    <row r="52" spans="1:12" s="3" customFormat="1">
      <c r="B52" s="11" t="s">
        <v>133</v>
      </c>
      <c r="C52" s="11" t="s">
        <v>134</v>
      </c>
      <c r="D52" s="121">
        <v>0</v>
      </c>
      <c r="E52" s="122">
        <v>5000000000</v>
      </c>
      <c r="F52" s="122">
        <v>4972168095</v>
      </c>
      <c r="G52" s="122">
        <v>3496646902.0000005</v>
      </c>
      <c r="H52" s="123">
        <f t="shared" si="2"/>
        <v>4972168095</v>
      </c>
      <c r="I52" s="122">
        <v>0</v>
      </c>
      <c r="J52" s="122">
        <f t="shared" si="1"/>
        <v>4972168095</v>
      </c>
      <c r="K52" s="122">
        <v>3496646902.0000005</v>
      </c>
      <c r="L52" s="14"/>
    </row>
    <row r="53" spans="1:12" s="3" customFormat="1">
      <c r="B53" s="11" t="s">
        <v>135</v>
      </c>
      <c r="C53" s="11" t="s">
        <v>136</v>
      </c>
      <c r="D53" s="121">
        <v>0</v>
      </c>
      <c r="E53" s="122">
        <v>8146350000</v>
      </c>
      <c r="F53" s="122">
        <v>7963258648</v>
      </c>
      <c r="G53" s="122">
        <v>5049157119</v>
      </c>
      <c r="H53" s="123">
        <f t="shared" si="2"/>
        <v>7963258648</v>
      </c>
      <c r="I53" s="122">
        <v>2102062826</v>
      </c>
      <c r="J53" s="122">
        <f t="shared" si="1"/>
        <v>10065321474</v>
      </c>
      <c r="K53" s="122">
        <v>5049157119</v>
      </c>
      <c r="L53" s="18"/>
    </row>
    <row r="54" spans="1:12" ht="15">
      <c r="A54" s="3"/>
      <c r="B54" s="166" t="s">
        <v>137</v>
      </c>
      <c r="C54" s="166"/>
      <c r="D54" s="126">
        <v>0</v>
      </c>
      <c r="E54" s="127">
        <v>8564946447</v>
      </c>
      <c r="F54" s="127">
        <v>8293408133.000001</v>
      </c>
      <c r="G54" s="127">
        <v>3387271530</v>
      </c>
      <c r="H54" s="128">
        <f t="shared" si="2"/>
        <v>8293408133.000001</v>
      </c>
      <c r="I54" s="127">
        <v>0</v>
      </c>
      <c r="J54" s="127">
        <f t="shared" si="1"/>
        <v>8293408133.000001</v>
      </c>
      <c r="K54" s="127">
        <v>3387271530</v>
      </c>
      <c r="L54" s="18"/>
    </row>
    <row r="55" spans="1:12">
      <c r="A55" s="3"/>
      <c r="B55" s="11" t="s">
        <v>138</v>
      </c>
      <c r="C55" s="11" t="s">
        <v>139</v>
      </c>
      <c r="D55" s="121">
        <v>0</v>
      </c>
      <c r="E55" s="122">
        <v>8564946447</v>
      </c>
      <c r="F55" s="122">
        <v>8293408133.000001</v>
      </c>
      <c r="G55" s="122">
        <v>3387271530</v>
      </c>
      <c r="H55" s="123">
        <f t="shared" si="2"/>
        <v>8293408133.000001</v>
      </c>
      <c r="I55" s="122">
        <v>0</v>
      </c>
      <c r="J55" s="122">
        <f t="shared" si="1"/>
        <v>8293408133.000001</v>
      </c>
      <c r="K55" s="122">
        <v>3387271530</v>
      </c>
      <c r="L55" s="18"/>
    </row>
    <row r="56" spans="1:12">
      <c r="A56" s="3"/>
      <c r="B56" s="11" t="s">
        <v>140</v>
      </c>
      <c r="C56" s="11" t="s">
        <v>141</v>
      </c>
      <c r="D56" s="121">
        <v>0</v>
      </c>
      <c r="E56" s="122"/>
      <c r="F56" s="122">
        <v>0</v>
      </c>
      <c r="G56" s="122"/>
      <c r="H56" s="123">
        <f t="shared" si="2"/>
        <v>0</v>
      </c>
      <c r="I56" s="122">
        <v>0</v>
      </c>
      <c r="J56" s="122">
        <f t="shared" si="1"/>
        <v>0</v>
      </c>
      <c r="K56" s="122">
        <v>0</v>
      </c>
      <c r="L56" s="14"/>
    </row>
    <row r="57" spans="1:12" s="3" customFormat="1" ht="15">
      <c r="B57" s="166" t="s">
        <v>142</v>
      </c>
      <c r="C57" s="166"/>
      <c r="D57" s="126">
        <v>11000000000</v>
      </c>
      <c r="E57" s="127">
        <v>173472225374.99997</v>
      </c>
      <c r="F57" s="127">
        <v>167744289518.99997</v>
      </c>
      <c r="G57" s="127">
        <v>68456683571.000015</v>
      </c>
      <c r="H57" s="128">
        <f t="shared" si="2"/>
        <v>178744289518.99997</v>
      </c>
      <c r="I57" s="127">
        <v>21364658932</v>
      </c>
      <c r="J57" s="127">
        <f t="shared" si="1"/>
        <v>200108948450.99997</v>
      </c>
      <c r="K57" s="127">
        <v>69223319597.000015</v>
      </c>
      <c r="L57" s="14"/>
    </row>
    <row r="58" spans="1:12" s="3" customFormat="1">
      <c r="B58" s="11" t="s">
        <v>143</v>
      </c>
      <c r="C58" s="11" t="s">
        <v>144</v>
      </c>
      <c r="D58" s="121">
        <v>0</v>
      </c>
      <c r="E58" s="122">
        <v>114664091</v>
      </c>
      <c r="F58" s="122">
        <v>74330107</v>
      </c>
      <c r="G58" s="122">
        <v>0</v>
      </c>
      <c r="H58" s="123">
        <f t="shared" si="2"/>
        <v>74330107</v>
      </c>
      <c r="I58" s="122">
        <v>0</v>
      </c>
      <c r="J58" s="122">
        <f t="shared" si="1"/>
        <v>74330107</v>
      </c>
      <c r="K58" s="122">
        <v>0</v>
      </c>
      <c r="L58" s="14"/>
    </row>
    <row r="59" spans="1:12" s="3" customFormat="1">
      <c r="B59" s="11" t="s">
        <v>145</v>
      </c>
      <c r="C59" s="11" t="s">
        <v>146</v>
      </c>
      <c r="D59" s="129">
        <v>7144435966</v>
      </c>
      <c r="E59" s="122">
        <v>6028987681</v>
      </c>
      <c r="F59" s="122">
        <v>4108257584</v>
      </c>
      <c r="G59" s="122">
        <v>1055608592.9999999</v>
      </c>
      <c r="H59" s="123">
        <f t="shared" si="2"/>
        <v>11252693550</v>
      </c>
      <c r="I59" s="122">
        <v>121245641</v>
      </c>
      <c r="J59" s="122">
        <f t="shared" si="1"/>
        <v>11373939191</v>
      </c>
      <c r="K59" s="122">
        <v>30243887</v>
      </c>
      <c r="L59" s="14"/>
    </row>
    <row r="60" spans="1:12" s="3" customFormat="1">
      <c r="B60" s="11" t="s">
        <v>147</v>
      </c>
      <c r="C60" s="11" t="s">
        <v>148</v>
      </c>
      <c r="D60" s="121">
        <v>0</v>
      </c>
      <c r="E60" s="122">
        <v>0</v>
      </c>
      <c r="F60" s="122">
        <v>0</v>
      </c>
      <c r="G60" s="122">
        <v>0</v>
      </c>
      <c r="H60" s="123">
        <f t="shared" si="2"/>
        <v>0</v>
      </c>
      <c r="I60" s="122">
        <v>0</v>
      </c>
      <c r="J60" s="122">
        <f t="shared" si="1"/>
        <v>0</v>
      </c>
      <c r="K60" s="122">
        <v>1055608592.9999999</v>
      </c>
      <c r="L60" s="14"/>
    </row>
    <row r="61" spans="1:12" s="3" customFormat="1">
      <c r="B61" s="11" t="s">
        <v>149</v>
      </c>
      <c r="C61" s="11" t="s">
        <v>150</v>
      </c>
      <c r="D61" s="121">
        <v>0</v>
      </c>
      <c r="E61" s="122">
        <v>19998193438</v>
      </c>
      <c r="F61" s="122">
        <v>19806063798</v>
      </c>
      <c r="G61" s="122">
        <v>16734591667</v>
      </c>
      <c r="H61" s="123">
        <f t="shared" si="2"/>
        <v>19806063798</v>
      </c>
      <c r="I61" s="122">
        <v>1680259833</v>
      </c>
      <c r="J61" s="122">
        <f t="shared" si="1"/>
        <v>21486323631</v>
      </c>
      <c r="K61" s="122">
        <v>660814543</v>
      </c>
      <c r="L61" s="14"/>
    </row>
    <row r="62" spans="1:12" s="3" customFormat="1">
      <c r="B62" s="11" t="s">
        <v>151</v>
      </c>
      <c r="C62" s="19" t="s">
        <v>152</v>
      </c>
      <c r="D62" s="121">
        <v>0</v>
      </c>
      <c r="E62" s="122">
        <v>74609023164</v>
      </c>
      <c r="F62" s="122">
        <v>71873940407</v>
      </c>
      <c r="G62" s="122">
        <v>4549791098</v>
      </c>
      <c r="H62" s="123">
        <f t="shared" si="2"/>
        <v>71873940407</v>
      </c>
      <c r="I62" s="122">
        <v>18872953458</v>
      </c>
      <c r="J62" s="122">
        <f t="shared" si="1"/>
        <v>90746893865</v>
      </c>
      <c r="K62" s="122">
        <v>16810169263</v>
      </c>
      <c r="L62" s="14"/>
    </row>
    <row r="63" spans="1:12" s="3" customFormat="1">
      <c r="B63" s="11" t="s">
        <v>153</v>
      </c>
      <c r="C63" s="11" t="s">
        <v>154</v>
      </c>
      <c r="D63" s="121">
        <v>3855564034</v>
      </c>
      <c r="E63" s="122">
        <v>71727520274</v>
      </c>
      <c r="F63" s="122">
        <v>71727510338</v>
      </c>
      <c r="G63" s="122">
        <v>46116692213.000015</v>
      </c>
      <c r="H63" s="123">
        <f t="shared" si="2"/>
        <v>75583074372</v>
      </c>
      <c r="I63" s="122">
        <v>690200000</v>
      </c>
      <c r="J63" s="122">
        <f t="shared" si="1"/>
        <v>76273274372</v>
      </c>
      <c r="K63" s="122">
        <v>4549791098</v>
      </c>
      <c r="L63" s="14"/>
    </row>
    <row r="64" spans="1:12" s="3" customFormat="1">
      <c r="B64" s="11" t="s">
        <v>155</v>
      </c>
      <c r="C64" s="11" t="s">
        <v>156</v>
      </c>
      <c r="D64" s="121">
        <v>0</v>
      </c>
      <c r="E64" s="122">
        <v>993836727</v>
      </c>
      <c r="F64" s="122">
        <v>154187285</v>
      </c>
      <c r="G64" s="122">
        <v>0</v>
      </c>
      <c r="H64" s="123">
        <f t="shared" si="2"/>
        <v>154187285</v>
      </c>
      <c r="I64" s="122">
        <v>0</v>
      </c>
      <c r="J64" s="122">
        <f t="shared" si="1"/>
        <v>154187285</v>
      </c>
      <c r="K64" s="122">
        <v>46116692213.000015</v>
      </c>
      <c r="L64" s="18"/>
    </row>
    <row r="65" spans="1:12" ht="15">
      <c r="A65" s="3"/>
      <c r="B65" s="166" t="s">
        <v>157</v>
      </c>
      <c r="C65" s="166"/>
      <c r="D65" s="126">
        <v>0</v>
      </c>
      <c r="E65" s="127">
        <v>4300000000</v>
      </c>
      <c r="F65" s="127">
        <v>4278791298</v>
      </c>
      <c r="G65" s="127">
        <v>711543159</v>
      </c>
      <c r="H65" s="128">
        <f t="shared" si="2"/>
        <v>4278791298</v>
      </c>
      <c r="I65" s="127">
        <v>527487142</v>
      </c>
      <c r="J65" s="127">
        <f t="shared" si="1"/>
        <v>4806278440</v>
      </c>
      <c r="K65" s="127">
        <v>743661373</v>
      </c>
      <c r="L65" s="18"/>
    </row>
    <row r="66" spans="1:12">
      <c r="A66" s="3"/>
      <c r="B66" s="11" t="s">
        <v>158</v>
      </c>
      <c r="C66" s="11" t="s">
        <v>159</v>
      </c>
      <c r="D66" s="121">
        <v>0</v>
      </c>
      <c r="E66" s="122">
        <v>147000000</v>
      </c>
      <c r="F66" s="122">
        <v>137290723</v>
      </c>
      <c r="G66" s="122">
        <v>109410722.99999997</v>
      </c>
      <c r="H66" s="123">
        <f t="shared" si="2"/>
        <v>137290723</v>
      </c>
      <c r="I66" s="122">
        <v>0</v>
      </c>
      <c r="J66" s="122">
        <f t="shared" si="1"/>
        <v>137290723</v>
      </c>
      <c r="K66" s="122">
        <v>109410722.99999997</v>
      </c>
      <c r="L66" s="18"/>
    </row>
    <row r="67" spans="1:12">
      <c r="A67" s="3"/>
      <c r="B67" s="11" t="s">
        <v>160</v>
      </c>
      <c r="C67" s="11" t="s">
        <v>161</v>
      </c>
      <c r="D67" s="121">
        <v>0</v>
      </c>
      <c r="E67" s="122">
        <v>3903000000</v>
      </c>
      <c r="F67" s="122">
        <v>3902999400</v>
      </c>
      <c r="G67" s="122">
        <v>519044886</v>
      </c>
      <c r="H67" s="123">
        <f t="shared" si="2"/>
        <v>3902999400</v>
      </c>
      <c r="I67" s="122">
        <v>527487142</v>
      </c>
      <c r="J67" s="122">
        <f t="shared" si="1"/>
        <v>4430486542</v>
      </c>
      <c r="K67" s="122">
        <v>551163100</v>
      </c>
      <c r="L67" s="18"/>
    </row>
    <row r="68" spans="1:12">
      <c r="A68" s="3"/>
      <c r="B68" s="11" t="s">
        <v>162</v>
      </c>
      <c r="C68" s="11" t="s">
        <v>163</v>
      </c>
      <c r="D68" s="121">
        <v>0</v>
      </c>
      <c r="E68" s="122">
        <v>250000000</v>
      </c>
      <c r="F68" s="122">
        <v>238501175</v>
      </c>
      <c r="G68" s="122">
        <v>83087550</v>
      </c>
      <c r="H68" s="123">
        <f t="shared" si="2"/>
        <v>238501175</v>
      </c>
      <c r="I68" s="122">
        <v>0</v>
      </c>
      <c r="J68" s="122">
        <f t="shared" si="1"/>
        <v>238501175</v>
      </c>
      <c r="K68" s="122">
        <v>83087550</v>
      </c>
      <c r="L68" s="18"/>
    </row>
    <row r="69" spans="1:12" ht="15">
      <c r="A69" s="3"/>
      <c r="B69" s="166" t="s">
        <v>164</v>
      </c>
      <c r="C69" s="166"/>
      <c r="D69" s="126">
        <v>14952000000</v>
      </c>
      <c r="E69" s="127">
        <v>816345000000</v>
      </c>
      <c r="F69" s="127">
        <v>808027984996.00012</v>
      </c>
      <c r="G69" s="127">
        <v>600114403967.00012</v>
      </c>
      <c r="H69" s="128">
        <f t="shared" si="2"/>
        <v>822979984996.00012</v>
      </c>
      <c r="I69" s="127">
        <v>258361707889</v>
      </c>
      <c r="J69" s="127">
        <f t="shared" si="1"/>
        <v>1081341692885.0001</v>
      </c>
      <c r="K69" s="127">
        <v>723424459185</v>
      </c>
      <c r="L69" s="18"/>
    </row>
    <row r="70" spans="1:12">
      <c r="A70" s="3"/>
      <c r="B70" s="11" t="s">
        <v>165</v>
      </c>
      <c r="C70" s="11" t="s">
        <v>4</v>
      </c>
      <c r="D70" s="121">
        <v>0</v>
      </c>
      <c r="E70" s="122">
        <v>4640422026</v>
      </c>
      <c r="F70" s="122">
        <v>4632844115</v>
      </c>
      <c r="G70" s="122">
        <v>2563080879.9999976</v>
      </c>
      <c r="H70" s="123">
        <f t="shared" si="2"/>
        <v>4632844115</v>
      </c>
      <c r="I70" s="122">
        <v>0</v>
      </c>
      <c r="J70" s="122">
        <f t="shared" si="1"/>
        <v>4632844115</v>
      </c>
      <c r="K70" s="122">
        <v>2563080879.9999976</v>
      </c>
      <c r="L70" s="18"/>
    </row>
    <row r="71" spans="1:12">
      <c r="A71" s="3"/>
      <c r="B71" s="11" t="s">
        <v>166</v>
      </c>
      <c r="C71" s="11" t="s">
        <v>167</v>
      </c>
      <c r="D71" s="121">
        <v>0</v>
      </c>
      <c r="E71" s="122">
        <v>29439050000</v>
      </c>
      <c r="F71" s="122">
        <v>26481859234</v>
      </c>
      <c r="G71" s="122">
        <v>5903314723.000001</v>
      </c>
      <c r="H71" s="123">
        <f t="shared" si="2"/>
        <v>26481859234</v>
      </c>
      <c r="I71" s="122">
        <v>28362600370</v>
      </c>
      <c r="J71" s="122">
        <f t="shared" si="1"/>
        <v>54844459604</v>
      </c>
      <c r="K71" s="122">
        <v>6866600913.000001</v>
      </c>
      <c r="L71" s="18"/>
    </row>
    <row r="72" spans="1:12">
      <c r="A72" s="3"/>
      <c r="B72" s="11" t="s">
        <v>168</v>
      </c>
      <c r="C72" s="11" t="s">
        <v>169</v>
      </c>
      <c r="D72" s="121">
        <v>14952000000</v>
      </c>
      <c r="E72" s="122">
        <v>160848154907</v>
      </c>
      <c r="F72" s="122">
        <v>160564061501</v>
      </c>
      <c r="G72" s="122">
        <v>149962586262</v>
      </c>
      <c r="H72" s="123">
        <f t="shared" si="2"/>
        <v>175516061501</v>
      </c>
      <c r="I72" s="122">
        <v>140913146714</v>
      </c>
      <c r="J72" s="122">
        <f t="shared" ref="J72:J109" si="3">+I72+H72</f>
        <v>316429208215</v>
      </c>
      <c r="K72" s="122">
        <v>258557079744</v>
      </c>
      <c r="L72" s="18"/>
    </row>
    <row r="73" spans="1:12">
      <c r="A73" s="3"/>
      <c r="B73" s="11" t="s">
        <v>170</v>
      </c>
      <c r="C73" s="11" t="s">
        <v>171</v>
      </c>
      <c r="D73" s="121">
        <v>0</v>
      </c>
      <c r="E73" s="122">
        <v>93506890292</v>
      </c>
      <c r="F73" s="122">
        <v>92325447228</v>
      </c>
      <c r="G73" s="122">
        <v>21289536234</v>
      </c>
      <c r="H73" s="123">
        <f t="shared" si="2"/>
        <v>92325447228</v>
      </c>
      <c r="I73" s="122">
        <v>58660886902</v>
      </c>
      <c r="J73" s="122">
        <f t="shared" si="3"/>
        <v>150986334130</v>
      </c>
      <c r="K73" s="122">
        <v>23658330133</v>
      </c>
      <c r="L73" s="18"/>
    </row>
    <row r="74" spans="1:12">
      <c r="A74" s="3"/>
      <c r="B74" s="11" t="s">
        <v>172</v>
      </c>
      <c r="C74" s="11" t="s">
        <v>173</v>
      </c>
      <c r="D74" s="121">
        <v>0</v>
      </c>
      <c r="E74" s="122">
        <v>262449603938</v>
      </c>
      <c r="F74" s="122">
        <v>262449327270</v>
      </c>
      <c r="G74" s="122">
        <v>254703767509</v>
      </c>
      <c r="H74" s="123">
        <f t="shared" si="2"/>
        <v>262449327270</v>
      </c>
      <c r="I74" s="122">
        <v>10000000000</v>
      </c>
      <c r="J74" s="122">
        <f t="shared" si="3"/>
        <v>272449327270</v>
      </c>
      <c r="K74" s="122">
        <v>264703767509</v>
      </c>
      <c r="L74" s="18"/>
    </row>
    <row r="75" spans="1:12">
      <c r="A75" s="3"/>
      <c r="B75" s="11" t="s">
        <v>174</v>
      </c>
      <c r="C75" s="11" t="s">
        <v>175</v>
      </c>
      <c r="D75" s="121">
        <v>0</v>
      </c>
      <c r="E75" s="122">
        <v>231631731287</v>
      </c>
      <c r="F75" s="122">
        <v>230511962257</v>
      </c>
      <c r="G75" s="122">
        <v>157978141716.00003</v>
      </c>
      <c r="H75" s="123">
        <f t="shared" si="2"/>
        <v>230511962257</v>
      </c>
      <c r="I75" s="122">
        <v>5000000000</v>
      </c>
      <c r="J75" s="122">
        <f t="shared" si="3"/>
        <v>235511962257</v>
      </c>
      <c r="K75" s="122">
        <v>157978141716.00003</v>
      </c>
      <c r="L75" s="18"/>
    </row>
    <row r="76" spans="1:12">
      <c r="A76" s="3"/>
      <c r="B76" s="11" t="s">
        <v>176</v>
      </c>
      <c r="C76" s="20" t="s">
        <v>6</v>
      </c>
      <c r="D76" s="121">
        <v>0</v>
      </c>
      <c r="E76" s="122">
        <v>7602614565</v>
      </c>
      <c r="F76" s="122">
        <v>7602614565</v>
      </c>
      <c r="G76" s="122">
        <v>1083372569</v>
      </c>
      <c r="H76" s="123">
        <f t="shared" si="2"/>
        <v>7602614565</v>
      </c>
      <c r="I76" s="122">
        <v>0</v>
      </c>
      <c r="J76" s="122">
        <f t="shared" si="3"/>
        <v>7602614565</v>
      </c>
      <c r="K76" s="122">
        <v>1083372569</v>
      </c>
      <c r="L76" s="18"/>
    </row>
    <row r="77" spans="1:12">
      <c r="A77" s="3"/>
      <c r="B77" s="11" t="s">
        <v>177</v>
      </c>
      <c r="C77" s="11" t="s">
        <v>29</v>
      </c>
      <c r="D77" s="121">
        <v>0</v>
      </c>
      <c r="E77" s="122">
        <v>5327639438</v>
      </c>
      <c r="F77" s="122">
        <v>5268298268</v>
      </c>
      <c r="G77" s="122">
        <v>1031342832</v>
      </c>
      <c r="H77" s="123">
        <f t="shared" si="2"/>
        <v>5268298268</v>
      </c>
      <c r="I77" s="122">
        <v>0</v>
      </c>
      <c r="J77" s="122">
        <f t="shared" si="3"/>
        <v>5268298268</v>
      </c>
      <c r="K77" s="122">
        <v>1031342832</v>
      </c>
      <c r="L77" s="18"/>
    </row>
    <row r="78" spans="1:12">
      <c r="A78" s="3"/>
      <c r="B78" s="11" t="s">
        <v>178</v>
      </c>
      <c r="C78" s="11" t="s">
        <v>179</v>
      </c>
      <c r="D78" s="121">
        <v>0</v>
      </c>
      <c r="E78" s="122">
        <v>2045845000</v>
      </c>
      <c r="F78" s="122">
        <v>2045845000</v>
      </c>
      <c r="G78" s="122">
        <v>1392426972</v>
      </c>
      <c r="H78" s="123">
        <f t="shared" si="2"/>
        <v>2045845000</v>
      </c>
      <c r="I78" s="122">
        <v>0</v>
      </c>
      <c r="J78" s="122">
        <f t="shared" si="3"/>
        <v>2045845000</v>
      </c>
      <c r="K78" s="122">
        <v>1392426972</v>
      </c>
      <c r="L78" s="18"/>
    </row>
    <row r="79" spans="1:12">
      <c r="A79" s="3"/>
      <c r="B79" s="11" t="s">
        <v>180</v>
      </c>
      <c r="C79" s="11" t="s">
        <v>181</v>
      </c>
      <c r="D79" s="121">
        <v>0</v>
      </c>
      <c r="E79" s="122">
        <v>15279709056</v>
      </c>
      <c r="F79" s="122">
        <v>12572386067</v>
      </c>
      <c r="G79" s="122">
        <v>1369455067</v>
      </c>
      <c r="H79" s="123">
        <f t="shared" si="2"/>
        <v>12572386067</v>
      </c>
      <c r="I79" s="122">
        <v>13415073903</v>
      </c>
      <c r="J79" s="122">
        <f t="shared" si="3"/>
        <v>25987459970</v>
      </c>
      <c r="K79" s="122">
        <v>2752936714</v>
      </c>
      <c r="L79" s="18"/>
    </row>
    <row r="80" spans="1:12">
      <c r="A80" s="3"/>
      <c r="B80" s="11" t="s">
        <v>182</v>
      </c>
      <c r="C80" s="11" t="s">
        <v>183</v>
      </c>
      <c r="D80" s="121">
        <v>0</v>
      </c>
      <c r="E80" s="122">
        <v>3573339491</v>
      </c>
      <c r="F80" s="122">
        <v>3573339491</v>
      </c>
      <c r="G80" s="122">
        <v>2837379203</v>
      </c>
      <c r="H80" s="123">
        <f t="shared" si="2"/>
        <v>3573339491</v>
      </c>
      <c r="I80" s="122">
        <v>2010000000</v>
      </c>
      <c r="J80" s="122">
        <f t="shared" si="3"/>
        <v>5583339491</v>
      </c>
      <c r="K80" s="122">
        <v>2837379203</v>
      </c>
      <c r="L80" s="18"/>
    </row>
    <row r="81" spans="1:12" ht="15">
      <c r="A81" s="3"/>
      <c r="B81" s="166" t="s">
        <v>184</v>
      </c>
      <c r="C81" s="166"/>
      <c r="D81" s="126">
        <v>83580842097</v>
      </c>
      <c r="E81" s="127">
        <v>860290761508.00012</v>
      </c>
      <c r="F81" s="127">
        <v>794597219217</v>
      </c>
      <c r="G81" s="127">
        <v>78616723815</v>
      </c>
      <c r="H81" s="128">
        <f t="shared" si="2"/>
        <v>878178061314</v>
      </c>
      <c r="I81" s="127">
        <v>23046346294</v>
      </c>
      <c r="J81" s="127">
        <f t="shared" si="3"/>
        <v>901224407608</v>
      </c>
      <c r="K81" s="127">
        <v>78664172635.999969</v>
      </c>
      <c r="L81" s="14"/>
    </row>
    <row r="82" spans="1:12">
      <c r="A82" s="3"/>
      <c r="B82" s="11" t="s">
        <v>185</v>
      </c>
      <c r="C82" s="11" t="s">
        <v>186</v>
      </c>
      <c r="D82" s="121">
        <v>0</v>
      </c>
      <c r="E82" s="122">
        <v>187230601440</v>
      </c>
      <c r="F82" s="122">
        <v>172182195408</v>
      </c>
      <c r="G82" s="122">
        <v>13300552432</v>
      </c>
      <c r="H82" s="123">
        <f t="shared" si="2"/>
        <v>172182195408</v>
      </c>
      <c r="I82" s="122">
        <v>15411146024</v>
      </c>
      <c r="J82" s="122">
        <f t="shared" si="3"/>
        <v>187593341432</v>
      </c>
      <c r="K82" s="122">
        <v>13318301253</v>
      </c>
      <c r="L82" s="14"/>
    </row>
    <row r="83" spans="1:12" s="3" customFormat="1">
      <c r="B83" s="11" t="s">
        <v>187</v>
      </c>
      <c r="C83" s="11" t="s">
        <v>188</v>
      </c>
      <c r="D83" s="121">
        <v>2185933960</v>
      </c>
      <c r="E83" s="122">
        <v>404977465237</v>
      </c>
      <c r="F83" s="122">
        <v>356350614651</v>
      </c>
      <c r="G83" s="122">
        <v>44326682932.999977</v>
      </c>
      <c r="H83" s="123">
        <f t="shared" si="2"/>
        <v>358536548611</v>
      </c>
      <c r="I83" s="122">
        <v>5020458533</v>
      </c>
      <c r="J83" s="122">
        <f t="shared" si="3"/>
        <v>363557007144</v>
      </c>
      <c r="K83" s="122">
        <v>44356382932.999977</v>
      </c>
      <c r="L83" s="14"/>
    </row>
    <row r="84" spans="1:12" s="3" customFormat="1">
      <c r="B84" s="11" t="s">
        <v>189</v>
      </c>
      <c r="C84" s="11" t="s">
        <v>190</v>
      </c>
      <c r="D84" s="121">
        <v>81394908137</v>
      </c>
      <c r="E84" s="122">
        <v>198342480177</v>
      </c>
      <c r="F84" s="122">
        <v>198337560047</v>
      </c>
      <c r="G84" s="122">
        <v>13841412603</v>
      </c>
      <c r="H84" s="123">
        <f t="shared" si="2"/>
        <v>279732468184</v>
      </c>
      <c r="I84" s="122">
        <v>2614741737</v>
      </c>
      <c r="J84" s="122">
        <f t="shared" si="3"/>
        <v>282347209921</v>
      </c>
      <c r="K84" s="122">
        <v>13841412603</v>
      </c>
      <c r="L84" s="14"/>
    </row>
    <row r="85" spans="1:12" s="3" customFormat="1">
      <c r="B85" s="11" t="s">
        <v>191</v>
      </c>
      <c r="C85" s="19" t="s">
        <v>192</v>
      </c>
      <c r="D85" s="121">
        <v>0</v>
      </c>
      <c r="E85" s="122">
        <v>38930214654</v>
      </c>
      <c r="F85" s="122">
        <v>36939885403</v>
      </c>
      <c r="G85" s="122">
        <v>2970025256</v>
      </c>
      <c r="H85" s="123">
        <f t="shared" si="2"/>
        <v>36939885403</v>
      </c>
      <c r="I85" s="122">
        <v>0</v>
      </c>
      <c r="J85" s="122">
        <f t="shared" si="3"/>
        <v>36939885403</v>
      </c>
      <c r="K85" s="122">
        <v>2970025256</v>
      </c>
      <c r="L85" s="18"/>
    </row>
    <row r="86" spans="1:12" s="3" customFormat="1">
      <c r="B86" s="11" t="s">
        <v>193</v>
      </c>
      <c r="C86" s="11" t="s">
        <v>194</v>
      </c>
      <c r="D86" s="121">
        <v>0</v>
      </c>
      <c r="E86" s="122">
        <v>30810000000</v>
      </c>
      <c r="F86" s="122">
        <v>30786963708</v>
      </c>
      <c r="G86" s="122">
        <v>4178050590.9999995</v>
      </c>
      <c r="H86" s="123">
        <f t="shared" si="2"/>
        <v>30786963708</v>
      </c>
      <c r="I86" s="122">
        <v>0</v>
      </c>
      <c r="J86" s="122">
        <f t="shared" si="3"/>
        <v>30786963708</v>
      </c>
      <c r="K86" s="122">
        <v>4178050590.999999</v>
      </c>
      <c r="L86" s="18"/>
    </row>
    <row r="87" spans="1:12" ht="15">
      <c r="A87" s="3"/>
      <c r="B87" s="166" t="s">
        <v>195</v>
      </c>
      <c r="C87" s="166"/>
      <c r="D87" s="126">
        <v>0</v>
      </c>
      <c r="E87" s="127">
        <v>65156000000</v>
      </c>
      <c r="F87" s="127">
        <v>59462802697</v>
      </c>
      <c r="G87" s="127">
        <v>20106566482.999989</v>
      </c>
      <c r="H87" s="128">
        <f t="shared" si="2"/>
        <v>59462802697</v>
      </c>
      <c r="I87" s="127">
        <v>2944966009</v>
      </c>
      <c r="J87" s="127">
        <f t="shared" si="3"/>
        <v>62407768706</v>
      </c>
      <c r="K87" s="127">
        <v>21272728123.999989</v>
      </c>
      <c r="L87" s="18"/>
    </row>
    <row r="88" spans="1:12">
      <c r="A88" s="3"/>
      <c r="B88" s="11" t="s">
        <v>196</v>
      </c>
      <c r="C88" s="11" t="s">
        <v>197</v>
      </c>
      <c r="D88" s="121">
        <v>0</v>
      </c>
      <c r="E88" s="122">
        <v>65156000000</v>
      </c>
      <c r="F88" s="122">
        <v>59462802697</v>
      </c>
      <c r="G88" s="122">
        <v>20106566482.999989</v>
      </c>
      <c r="H88" s="123">
        <f t="shared" si="2"/>
        <v>59462802697</v>
      </c>
      <c r="I88" s="122">
        <v>2944966009</v>
      </c>
      <c r="J88" s="122">
        <f t="shared" si="3"/>
        <v>62407768706</v>
      </c>
      <c r="K88" s="122">
        <v>21272728123.999989</v>
      </c>
      <c r="L88" s="14"/>
    </row>
    <row r="89" spans="1:12">
      <c r="A89" s="3"/>
      <c r="B89" s="11" t="s">
        <v>198</v>
      </c>
      <c r="C89" s="19" t="s">
        <v>199</v>
      </c>
      <c r="D89" s="121">
        <v>0</v>
      </c>
      <c r="E89" s="122">
        <v>0</v>
      </c>
      <c r="F89" s="122">
        <v>0</v>
      </c>
      <c r="G89" s="122">
        <v>0</v>
      </c>
      <c r="H89" s="123">
        <f t="shared" si="2"/>
        <v>0</v>
      </c>
      <c r="I89" s="122"/>
      <c r="J89" s="122">
        <f t="shared" si="3"/>
        <v>0</v>
      </c>
      <c r="K89" s="122">
        <v>0</v>
      </c>
      <c r="L89" s="14"/>
    </row>
    <row r="90" spans="1:12" s="3" customFormat="1" ht="15">
      <c r="B90" s="166" t="s">
        <v>200</v>
      </c>
      <c r="C90" s="166"/>
      <c r="D90" s="126">
        <v>0</v>
      </c>
      <c r="E90" s="127">
        <v>40270000000</v>
      </c>
      <c r="F90" s="127">
        <v>39999377161</v>
      </c>
      <c r="G90" s="127">
        <v>2960918360</v>
      </c>
      <c r="H90" s="128">
        <f t="shared" si="2"/>
        <v>39999377161</v>
      </c>
      <c r="I90" s="127">
        <v>600453038</v>
      </c>
      <c r="J90" s="127">
        <f t="shared" si="3"/>
        <v>40599830199</v>
      </c>
      <c r="K90" s="127">
        <v>2960918360</v>
      </c>
      <c r="L90" s="14"/>
    </row>
    <row r="91" spans="1:12" s="3" customFormat="1">
      <c r="B91" s="11" t="s">
        <v>201</v>
      </c>
      <c r="C91" s="11" t="s">
        <v>202</v>
      </c>
      <c r="D91" s="121">
        <v>0</v>
      </c>
      <c r="E91" s="122">
        <v>40270000000</v>
      </c>
      <c r="F91" s="122">
        <v>39999377161</v>
      </c>
      <c r="G91" s="122">
        <v>2960918360</v>
      </c>
      <c r="H91" s="123">
        <f t="shared" si="2"/>
        <v>39999377161</v>
      </c>
      <c r="I91" s="122">
        <v>600453038</v>
      </c>
      <c r="J91" s="122">
        <f t="shared" si="3"/>
        <v>40599830199</v>
      </c>
      <c r="K91" s="122">
        <v>2960918360</v>
      </c>
      <c r="L91" s="14"/>
    </row>
    <row r="92" spans="1:12" s="3" customFormat="1" ht="15">
      <c r="B92" s="166" t="s">
        <v>203</v>
      </c>
      <c r="C92" s="166"/>
      <c r="D92" s="126">
        <v>0</v>
      </c>
      <c r="E92" s="127">
        <v>8300000000</v>
      </c>
      <c r="F92" s="127">
        <v>6660848757.000001</v>
      </c>
      <c r="G92" s="127">
        <v>4408857702</v>
      </c>
      <c r="H92" s="128">
        <f t="shared" si="2"/>
        <v>6660848757.000001</v>
      </c>
      <c r="I92" s="127">
        <v>542811630</v>
      </c>
      <c r="J92" s="127">
        <f t="shared" si="3"/>
        <v>7203660387.000001</v>
      </c>
      <c r="K92" s="127">
        <v>4408857702</v>
      </c>
      <c r="L92" s="14"/>
    </row>
    <row r="93" spans="1:12" s="3" customFormat="1">
      <c r="B93" s="11" t="s">
        <v>204</v>
      </c>
      <c r="C93" s="11" t="s">
        <v>205</v>
      </c>
      <c r="D93" s="121">
        <v>0</v>
      </c>
      <c r="E93" s="122">
        <v>1021061082</v>
      </c>
      <c r="F93" s="122">
        <v>1021061081</v>
      </c>
      <c r="G93" s="122">
        <v>985195552</v>
      </c>
      <c r="H93" s="123">
        <f t="shared" si="2"/>
        <v>1021061081</v>
      </c>
      <c r="I93" s="122"/>
      <c r="J93" s="122">
        <f t="shared" si="3"/>
        <v>1021061081</v>
      </c>
      <c r="K93" s="122">
        <v>985195552</v>
      </c>
      <c r="L93" s="14"/>
    </row>
    <row r="94" spans="1:12" s="3" customFormat="1">
      <c r="B94" s="11" t="s">
        <v>206</v>
      </c>
      <c r="C94" s="21" t="s">
        <v>207</v>
      </c>
      <c r="D94" s="121">
        <v>0</v>
      </c>
      <c r="E94" s="122">
        <v>3978938918</v>
      </c>
      <c r="F94" s="122">
        <v>3974361010</v>
      </c>
      <c r="G94" s="122">
        <v>2949785999</v>
      </c>
      <c r="H94" s="123">
        <f t="shared" si="2"/>
        <v>3974361010</v>
      </c>
      <c r="I94" s="122">
        <v>0</v>
      </c>
      <c r="J94" s="122">
        <f t="shared" si="3"/>
        <v>3974361010</v>
      </c>
      <c r="K94" s="122">
        <v>2949785999</v>
      </c>
      <c r="L94" s="18"/>
    </row>
    <row r="95" spans="1:12" s="3" customFormat="1">
      <c r="B95" s="11" t="s">
        <v>208</v>
      </c>
      <c r="C95" s="11" t="s">
        <v>209</v>
      </c>
      <c r="D95" s="121">
        <v>0</v>
      </c>
      <c r="E95" s="122">
        <v>3300000000</v>
      </c>
      <c r="F95" s="122">
        <v>1665426666</v>
      </c>
      <c r="G95" s="122">
        <v>473876150.99999976</v>
      </c>
      <c r="H95" s="123">
        <f t="shared" si="2"/>
        <v>1665426666</v>
      </c>
      <c r="I95" s="122">
        <v>542811630</v>
      </c>
      <c r="J95" s="122">
        <f t="shared" si="3"/>
        <v>2208238296</v>
      </c>
      <c r="K95" s="122">
        <v>473876150.99999976</v>
      </c>
      <c r="L95" s="18"/>
    </row>
    <row r="96" spans="1:12" ht="15">
      <c r="A96" s="3"/>
      <c r="B96" s="166" t="s">
        <v>210</v>
      </c>
      <c r="C96" s="166"/>
      <c r="D96" s="126">
        <v>0</v>
      </c>
      <c r="E96" s="127">
        <v>6500000000</v>
      </c>
      <c r="F96" s="127">
        <v>6446016210</v>
      </c>
      <c r="G96" s="127">
        <v>3438425973.0000005</v>
      </c>
      <c r="H96" s="128">
        <f t="shared" si="2"/>
        <v>6446016210</v>
      </c>
      <c r="I96" s="127">
        <v>383800000</v>
      </c>
      <c r="J96" s="127">
        <f t="shared" si="3"/>
        <v>6829816210</v>
      </c>
      <c r="K96" s="127">
        <v>3594025973.0000005</v>
      </c>
      <c r="L96" s="18"/>
    </row>
    <row r="97" spans="1:12">
      <c r="A97" s="3"/>
      <c r="B97" s="11" t="s">
        <v>211</v>
      </c>
      <c r="C97" s="11" t="s">
        <v>212</v>
      </c>
      <c r="D97" s="121">
        <v>0</v>
      </c>
      <c r="E97" s="122">
        <v>4526150000</v>
      </c>
      <c r="F97" s="122">
        <v>4489120467</v>
      </c>
      <c r="G97" s="122">
        <v>3101634137.0000005</v>
      </c>
      <c r="H97" s="123">
        <f t="shared" si="2"/>
        <v>4489120467</v>
      </c>
      <c r="I97" s="122">
        <v>383800000</v>
      </c>
      <c r="J97" s="122">
        <f t="shared" si="3"/>
        <v>4872920467</v>
      </c>
      <c r="K97" s="122">
        <v>3257234137.0000005</v>
      </c>
      <c r="L97" s="18"/>
    </row>
    <row r="98" spans="1:12">
      <c r="A98" s="3"/>
      <c r="B98" s="11" t="s">
        <v>213</v>
      </c>
      <c r="C98" s="17" t="s">
        <v>214</v>
      </c>
      <c r="D98" s="121">
        <v>0</v>
      </c>
      <c r="E98" s="122">
        <v>1000000000</v>
      </c>
      <c r="F98" s="122">
        <v>998571036</v>
      </c>
      <c r="G98" s="122">
        <v>0</v>
      </c>
      <c r="H98" s="123">
        <f t="shared" si="2"/>
        <v>998571036</v>
      </c>
      <c r="I98" s="122">
        <v>0</v>
      </c>
      <c r="J98" s="122">
        <f t="shared" si="3"/>
        <v>998571036</v>
      </c>
      <c r="K98" s="122">
        <v>0</v>
      </c>
      <c r="L98" s="18"/>
    </row>
    <row r="99" spans="1:12">
      <c r="A99" s="3"/>
      <c r="B99" s="11" t="s">
        <v>215</v>
      </c>
      <c r="C99" s="22" t="s">
        <v>216</v>
      </c>
      <c r="D99" s="121">
        <v>0</v>
      </c>
      <c r="E99" s="122">
        <v>973850000</v>
      </c>
      <c r="F99" s="122">
        <v>958324707</v>
      </c>
      <c r="G99" s="122">
        <v>336791836.00000006</v>
      </c>
      <c r="H99" s="123">
        <f t="shared" si="2"/>
        <v>958324707</v>
      </c>
      <c r="I99" s="122">
        <v>0</v>
      </c>
      <c r="J99" s="122">
        <f t="shared" si="3"/>
        <v>958324707</v>
      </c>
      <c r="K99" s="122">
        <v>336791836.00000006</v>
      </c>
      <c r="L99" s="18"/>
    </row>
    <row r="100" spans="1:12" ht="15">
      <c r="A100" s="3"/>
      <c r="B100" s="166" t="s">
        <v>217</v>
      </c>
      <c r="C100" s="166"/>
      <c r="D100" s="126">
        <v>0</v>
      </c>
      <c r="E100" s="127">
        <v>15987842735</v>
      </c>
      <c r="F100" s="127">
        <v>15789992719</v>
      </c>
      <c r="G100" s="127">
        <v>7146750702.000001</v>
      </c>
      <c r="H100" s="128">
        <f t="shared" si="2"/>
        <v>15789992719</v>
      </c>
      <c r="I100" s="127">
        <v>8513051914</v>
      </c>
      <c r="J100" s="127">
        <f t="shared" si="3"/>
        <v>24303044633</v>
      </c>
      <c r="K100" s="127">
        <v>7477652702.000001</v>
      </c>
      <c r="L100" s="18"/>
    </row>
    <row r="101" spans="1:12">
      <c r="A101" s="3"/>
      <c r="B101" s="11" t="s">
        <v>218</v>
      </c>
      <c r="C101" s="11" t="s">
        <v>219</v>
      </c>
      <c r="D101" s="121">
        <v>0</v>
      </c>
      <c r="E101" s="122">
        <v>15987842735</v>
      </c>
      <c r="F101" s="122">
        <v>15789992719</v>
      </c>
      <c r="G101" s="122">
        <v>7146750702.000001</v>
      </c>
      <c r="H101" s="123">
        <f t="shared" ref="H101:H109" si="4">+F101+D101</f>
        <v>15789992719</v>
      </c>
      <c r="I101" s="122">
        <v>8513051914</v>
      </c>
      <c r="J101" s="122">
        <f t="shared" si="3"/>
        <v>24303044633</v>
      </c>
      <c r="K101" s="122">
        <v>7477652702.000001</v>
      </c>
      <c r="L101" s="18"/>
    </row>
    <row r="102" spans="1:12" ht="15">
      <c r="A102" s="3"/>
      <c r="B102" s="165" t="s">
        <v>220</v>
      </c>
      <c r="C102" s="165"/>
      <c r="D102" s="126">
        <v>0</v>
      </c>
      <c r="E102" s="127">
        <v>15450000000</v>
      </c>
      <c r="F102" s="127">
        <v>15287927701</v>
      </c>
      <c r="G102" s="127">
        <v>1260696628</v>
      </c>
      <c r="H102" s="128">
        <f t="shared" si="4"/>
        <v>15287927701</v>
      </c>
      <c r="I102" s="127">
        <v>0</v>
      </c>
      <c r="J102" s="127">
        <f t="shared" si="3"/>
        <v>15287927701</v>
      </c>
      <c r="K102" s="127">
        <v>1260696628</v>
      </c>
      <c r="L102" s="14"/>
    </row>
    <row r="103" spans="1:12">
      <c r="A103" s="3"/>
      <c r="B103" s="11" t="s">
        <v>221</v>
      </c>
      <c r="C103" s="15" t="s">
        <v>222</v>
      </c>
      <c r="D103" s="121">
        <v>0</v>
      </c>
      <c r="E103" s="122">
        <v>15450000000</v>
      </c>
      <c r="F103" s="122">
        <v>15287927701</v>
      </c>
      <c r="G103" s="122">
        <v>1260696628</v>
      </c>
      <c r="H103" s="123">
        <f t="shared" si="4"/>
        <v>15287927701</v>
      </c>
      <c r="I103" s="122">
        <v>0</v>
      </c>
      <c r="J103" s="122">
        <f t="shared" si="3"/>
        <v>15287927701</v>
      </c>
      <c r="K103" s="122">
        <v>1260696628</v>
      </c>
      <c r="L103" s="14"/>
    </row>
    <row r="104" spans="1:12" s="3" customFormat="1" ht="15">
      <c r="B104" s="166" t="s">
        <v>223</v>
      </c>
      <c r="C104" s="166"/>
      <c r="D104" s="126">
        <v>0</v>
      </c>
      <c r="E104" s="127">
        <v>25008000000</v>
      </c>
      <c r="F104" s="127">
        <v>22069505474</v>
      </c>
      <c r="G104" s="127">
        <v>4959072326</v>
      </c>
      <c r="H104" s="128">
        <f t="shared" si="4"/>
        <v>22069505474</v>
      </c>
      <c r="I104" s="127">
        <v>1893283022</v>
      </c>
      <c r="J104" s="127">
        <f t="shared" si="3"/>
        <v>23962788496</v>
      </c>
      <c r="K104" s="127">
        <v>4959072326</v>
      </c>
      <c r="L104" s="14"/>
    </row>
    <row r="105" spans="1:12" s="3" customFormat="1">
      <c r="B105" s="11" t="s">
        <v>224</v>
      </c>
      <c r="C105" s="11" t="s">
        <v>225</v>
      </c>
      <c r="D105" s="121">
        <v>0</v>
      </c>
      <c r="E105" s="122"/>
      <c r="F105" s="122"/>
      <c r="G105" s="122"/>
      <c r="H105" s="123">
        <f t="shared" si="4"/>
        <v>0</v>
      </c>
      <c r="I105" s="122"/>
      <c r="J105" s="122">
        <f t="shared" si="3"/>
        <v>0</v>
      </c>
      <c r="K105" s="122">
        <v>0</v>
      </c>
      <c r="L105" s="14"/>
    </row>
    <row r="106" spans="1:12" s="3" customFormat="1">
      <c r="B106" s="11" t="s">
        <v>226</v>
      </c>
      <c r="C106" s="11" t="s">
        <v>227</v>
      </c>
      <c r="D106" s="121">
        <v>0</v>
      </c>
      <c r="E106" s="122">
        <v>25008000000</v>
      </c>
      <c r="F106" s="122">
        <v>22069505474</v>
      </c>
      <c r="G106" s="122">
        <v>4959072326</v>
      </c>
      <c r="H106" s="123">
        <f t="shared" si="4"/>
        <v>22069505474</v>
      </c>
      <c r="I106" s="122">
        <v>1893283022</v>
      </c>
      <c r="J106" s="122">
        <f t="shared" si="3"/>
        <v>23962788496</v>
      </c>
      <c r="K106" s="122">
        <v>4959072326</v>
      </c>
      <c r="L106" s="14"/>
    </row>
    <row r="107" spans="1:12" s="3" customFormat="1" ht="15">
      <c r="B107" s="166" t="s">
        <v>228</v>
      </c>
      <c r="C107" s="166"/>
      <c r="D107" s="126">
        <v>0</v>
      </c>
      <c r="E107" s="127">
        <v>57944855987</v>
      </c>
      <c r="F107" s="127">
        <v>57944855987</v>
      </c>
      <c r="G107" s="127">
        <v>57944855986.999985</v>
      </c>
      <c r="H107" s="128">
        <f t="shared" si="4"/>
        <v>57944855987</v>
      </c>
      <c r="I107" s="127">
        <v>2741095000</v>
      </c>
      <c r="J107" s="127">
        <f t="shared" si="3"/>
        <v>60685950987</v>
      </c>
      <c r="K107" s="127">
        <v>57944855986.999985</v>
      </c>
      <c r="L107" s="14"/>
    </row>
    <row r="108" spans="1:12" s="3" customFormat="1">
      <c r="B108" s="23" t="s">
        <v>229</v>
      </c>
      <c r="C108" s="23" t="s">
        <v>230</v>
      </c>
      <c r="D108" s="130">
        <v>0</v>
      </c>
      <c r="E108" s="131">
        <v>57944855987</v>
      </c>
      <c r="F108" s="131">
        <v>57944855987</v>
      </c>
      <c r="G108" s="131">
        <v>57944855986.999985</v>
      </c>
      <c r="H108" s="132">
        <f t="shared" si="4"/>
        <v>57944855987</v>
      </c>
      <c r="I108" s="131">
        <v>2741095000</v>
      </c>
      <c r="J108" s="131">
        <f t="shared" si="3"/>
        <v>60685950987</v>
      </c>
      <c r="K108" s="131">
        <v>57944855986.999985</v>
      </c>
      <c r="L108" s="18"/>
    </row>
    <row r="109" spans="1:12" s="3" customFormat="1" ht="15.75" thickBot="1">
      <c r="B109" s="167" t="s">
        <v>12</v>
      </c>
      <c r="C109" s="167"/>
      <c r="D109" s="133">
        <v>231211442683</v>
      </c>
      <c r="E109" s="134">
        <v>4600660407324</v>
      </c>
      <c r="F109" s="134">
        <v>4456275895289</v>
      </c>
      <c r="G109" s="134">
        <v>2789473793571</v>
      </c>
      <c r="H109" s="135">
        <f t="shared" si="4"/>
        <v>4687487337972</v>
      </c>
      <c r="I109" s="134">
        <v>646515745398</v>
      </c>
      <c r="J109" s="134">
        <f t="shared" si="3"/>
        <v>5334003083370</v>
      </c>
      <c r="K109" s="134">
        <v>3113419942500</v>
      </c>
      <c r="L109" s="18"/>
    </row>
    <row r="110" spans="1:12" s="24" customFormat="1">
      <c r="B110" s="30" t="s">
        <v>233</v>
      </c>
      <c r="C110" s="25"/>
      <c r="D110" s="26"/>
      <c r="E110" s="25"/>
      <c r="F110" s="26"/>
      <c r="G110" s="25"/>
      <c r="H110" s="27"/>
      <c r="I110" s="27"/>
      <c r="J110" s="27"/>
    </row>
    <row r="111" spans="1:12">
      <c r="B111" s="29" t="s">
        <v>231</v>
      </c>
    </row>
    <row r="112" spans="1:12">
      <c r="B112" s="29" t="s">
        <v>232</v>
      </c>
    </row>
    <row r="113" spans="2:2">
      <c r="B113" s="5"/>
    </row>
  </sheetData>
  <mergeCells count="22">
    <mergeCell ref="B69:C69"/>
    <mergeCell ref="E3:F3"/>
    <mergeCell ref="B6:C6"/>
    <mergeCell ref="B12:C12"/>
    <mergeCell ref="B16:C16"/>
    <mergeCell ref="B22:C22"/>
    <mergeCell ref="B33:C33"/>
    <mergeCell ref="B35:C35"/>
    <mergeCell ref="B49:C49"/>
    <mergeCell ref="B54:C54"/>
    <mergeCell ref="B57:C57"/>
    <mergeCell ref="B65:C65"/>
    <mergeCell ref="B102:C102"/>
    <mergeCell ref="B104:C104"/>
    <mergeCell ref="B107:C107"/>
    <mergeCell ref="B109:C109"/>
    <mergeCell ref="B81:C81"/>
    <mergeCell ref="B87:C87"/>
    <mergeCell ref="B90:C90"/>
    <mergeCell ref="B92:C92"/>
    <mergeCell ref="B96:C96"/>
    <mergeCell ref="B100:C100"/>
  </mergeCells>
  <phoneticPr fontId="8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37"/>
  <sheetViews>
    <sheetView showGridLines="0" workbookViewId="0">
      <selection activeCell="B1" sqref="B1"/>
    </sheetView>
  </sheetViews>
  <sheetFormatPr baseColWidth="10" defaultColWidth="11.375" defaultRowHeight="14.25"/>
  <cols>
    <col min="1" max="1" width="2.375" style="35" customWidth="1"/>
    <col min="2" max="2" width="9.125" style="106" customWidth="1"/>
    <col min="3" max="3" width="49.875" style="35" customWidth="1"/>
    <col min="4" max="4" width="8.25" style="32" hidden="1" customWidth="1"/>
    <col min="5" max="7" width="11.625" style="33" customWidth="1"/>
    <col min="8" max="12" width="11.625" style="34" customWidth="1"/>
    <col min="13" max="13" width="13" style="35" customWidth="1"/>
    <col min="14" max="20" width="11.625" style="34" customWidth="1"/>
    <col min="21" max="16384" width="11.375" style="35"/>
  </cols>
  <sheetData>
    <row r="1" spans="2:22" ht="17.100000000000001" customHeight="1">
      <c r="B1" s="2" t="s">
        <v>495</v>
      </c>
      <c r="C1" s="31"/>
      <c r="H1" s="34" t="s">
        <v>21</v>
      </c>
    </row>
    <row r="2" spans="2:22" ht="17.100000000000001" customHeight="1">
      <c r="B2" s="2" t="s">
        <v>234</v>
      </c>
      <c r="C2" s="31"/>
    </row>
    <row r="3" spans="2:22" ht="17.100000000000001" customHeight="1">
      <c r="B3" s="2" t="s">
        <v>39</v>
      </c>
      <c r="C3" s="36"/>
      <c r="D3" s="37"/>
      <c r="E3" s="170"/>
      <c r="F3" s="170"/>
      <c r="G3" s="38"/>
    </row>
    <row r="4" spans="2:22" ht="17.100000000000001" customHeight="1">
      <c r="B4" s="161" t="s">
        <v>235</v>
      </c>
      <c r="C4" s="163"/>
      <c r="D4" s="37"/>
      <c r="E4" s="170"/>
      <c r="F4" s="170"/>
      <c r="G4" s="38"/>
      <c r="R4" s="39"/>
      <c r="S4" s="136" t="s">
        <v>236</v>
      </c>
      <c r="T4" s="39"/>
    </row>
    <row r="5" spans="2:22" s="48" customFormat="1" ht="62.25" customHeight="1">
      <c r="B5" s="40" t="s">
        <v>41</v>
      </c>
      <c r="C5" s="41" t="s">
        <v>42</v>
      </c>
      <c r="D5" s="42" t="s">
        <v>237</v>
      </c>
      <c r="E5" s="43" t="s">
        <v>238</v>
      </c>
      <c r="F5" s="43" t="s">
        <v>239</v>
      </c>
      <c r="G5" s="43" t="s">
        <v>240</v>
      </c>
      <c r="H5" s="44" t="s">
        <v>241</v>
      </c>
      <c r="I5" s="45" t="s">
        <v>242</v>
      </c>
      <c r="J5" s="45" t="s">
        <v>243</v>
      </c>
      <c r="K5" s="45" t="s">
        <v>244</v>
      </c>
      <c r="L5" s="45" t="s">
        <v>245</v>
      </c>
      <c r="M5" s="46" t="s">
        <v>246</v>
      </c>
      <c r="N5" s="47" t="s">
        <v>247</v>
      </c>
      <c r="O5" s="47" t="s">
        <v>248</v>
      </c>
      <c r="P5" s="47" t="s">
        <v>249</v>
      </c>
      <c r="Q5" s="47" t="s">
        <v>250</v>
      </c>
      <c r="R5" s="47" t="s">
        <v>251</v>
      </c>
      <c r="S5" s="47" t="s">
        <v>252</v>
      </c>
      <c r="T5" s="47" t="s">
        <v>253</v>
      </c>
    </row>
    <row r="6" spans="2:22" s="55" customFormat="1" ht="15">
      <c r="B6" s="49" t="s">
        <v>50</v>
      </c>
      <c r="C6" s="50"/>
      <c r="D6" s="51" t="s">
        <v>254</v>
      </c>
      <c r="E6" s="52">
        <v>2823482365212</v>
      </c>
      <c r="F6" s="52">
        <v>2331310998828</v>
      </c>
      <c r="G6" s="52"/>
      <c r="H6" s="53">
        <v>1010214059000</v>
      </c>
      <c r="I6" s="52">
        <v>878859407606</v>
      </c>
      <c r="J6" s="52">
        <v>877905366297</v>
      </c>
      <c r="K6" s="52">
        <v>877905366297</v>
      </c>
      <c r="L6" s="52">
        <v>3209216365125</v>
      </c>
      <c r="M6" s="54">
        <v>3071941269509</v>
      </c>
      <c r="N6" s="52">
        <f>SUM(N7:N13)</f>
        <v>715893385000</v>
      </c>
      <c r="O6" s="52">
        <f t="shared" ref="O6:Q6" si="0">SUM(O7:O13)</f>
        <v>715893385000</v>
      </c>
      <c r="P6" s="52">
        <f t="shared" si="0"/>
        <v>24505269000</v>
      </c>
      <c r="Q6" s="52">
        <f t="shared" si="0"/>
        <v>24505269000</v>
      </c>
      <c r="R6" s="52">
        <f t="shared" ref="R6:S37" si="1">+P6+L6</f>
        <v>3233721634125</v>
      </c>
      <c r="S6" s="52">
        <f t="shared" si="1"/>
        <v>3096446538509</v>
      </c>
      <c r="T6" s="52">
        <f>+T7+T8+T9+T10+T11+T12+T13</f>
        <v>0</v>
      </c>
    </row>
    <row r="7" spans="2:22" s="55" customFormat="1">
      <c r="B7" s="56" t="s">
        <v>255</v>
      </c>
      <c r="C7" s="57" t="s">
        <v>256</v>
      </c>
      <c r="D7" s="58" t="s">
        <v>257</v>
      </c>
      <c r="E7" s="59">
        <v>815000000000</v>
      </c>
      <c r="F7" s="59">
        <v>356462006907</v>
      </c>
      <c r="G7" s="59"/>
      <c r="H7" s="60">
        <v>778824043000</v>
      </c>
      <c r="I7" s="59">
        <v>517150260915</v>
      </c>
      <c r="J7" s="59">
        <v>516196219606</v>
      </c>
      <c r="K7" s="59">
        <v>516196219606</v>
      </c>
      <c r="L7" s="59">
        <v>872658226513</v>
      </c>
      <c r="M7" s="61">
        <v>710749757606</v>
      </c>
      <c r="N7" s="59">
        <v>577823000000</v>
      </c>
      <c r="O7" s="59">
        <v>577823000000</v>
      </c>
      <c r="P7" s="59">
        <v>24505269000</v>
      </c>
      <c r="Q7" s="59">
        <v>24505269000</v>
      </c>
      <c r="R7" s="59">
        <f t="shared" si="1"/>
        <v>897163495513</v>
      </c>
      <c r="S7" s="59">
        <f t="shared" si="1"/>
        <v>735255026606</v>
      </c>
      <c r="T7" s="59"/>
    </row>
    <row r="8" spans="2:22" s="55" customFormat="1" ht="15.75" customHeight="1">
      <c r="B8" s="56" t="s">
        <v>258</v>
      </c>
      <c r="C8" s="57" t="s">
        <v>259</v>
      </c>
      <c r="D8" s="58" t="s">
        <v>260</v>
      </c>
      <c r="E8" s="59">
        <v>35200000000</v>
      </c>
      <c r="F8" s="59">
        <v>1566626708.9999962</v>
      </c>
      <c r="G8" s="59"/>
      <c r="H8" s="60">
        <v>9146016000</v>
      </c>
      <c r="I8" s="59">
        <v>9146016000</v>
      </c>
      <c r="J8" s="59">
        <v>9146016000</v>
      </c>
      <c r="K8" s="59">
        <v>9146016000</v>
      </c>
      <c r="L8" s="59">
        <v>10712642708.999996</v>
      </c>
      <c r="M8" s="61">
        <v>35346016000</v>
      </c>
      <c r="N8" s="59"/>
      <c r="O8" s="59"/>
      <c r="P8" s="59"/>
      <c r="Q8" s="59"/>
      <c r="R8" s="59">
        <f t="shared" si="1"/>
        <v>10712642708.999996</v>
      </c>
      <c r="S8" s="59">
        <f t="shared" si="1"/>
        <v>35346016000</v>
      </c>
      <c r="T8" s="59"/>
    </row>
    <row r="9" spans="2:22" s="55" customFormat="1" ht="15.75" customHeight="1">
      <c r="B9" s="56">
        <v>80101</v>
      </c>
      <c r="C9" s="57" t="s">
        <v>261</v>
      </c>
      <c r="D9" s="58" t="s">
        <v>260</v>
      </c>
      <c r="E9" s="59"/>
      <c r="F9" s="59"/>
      <c r="G9" s="59"/>
      <c r="H9" s="60"/>
      <c r="I9" s="59">
        <v>50319130691</v>
      </c>
      <c r="J9" s="59">
        <v>50319130691</v>
      </c>
      <c r="K9" s="59">
        <v>50319130691</v>
      </c>
      <c r="L9" s="59">
        <v>50319130691</v>
      </c>
      <c r="M9" s="61">
        <v>50319130691</v>
      </c>
      <c r="N9" s="59"/>
      <c r="O9" s="59"/>
      <c r="P9" s="59"/>
      <c r="Q9" s="59"/>
      <c r="R9" s="59">
        <f t="shared" si="1"/>
        <v>50319130691</v>
      </c>
      <c r="S9" s="59">
        <f t="shared" si="1"/>
        <v>50319130691</v>
      </c>
      <c r="T9" s="59"/>
    </row>
    <row r="10" spans="2:22" s="55" customFormat="1" ht="15.75" customHeight="1">
      <c r="B10" s="56" t="s">
        <v>28</v>
      </c>
      <c r="C10" s="57" t="s">
        <v>262</v>
      </c>
      <c r="D10" s="58" t="s">
        <v>260</v>
      </c>
      <c r="E10" s="59">
        <v>1705587121212</v>
      </c>
      <c r="F10" s="59">
        <v>1705587121212</v>
      </c>
      <c r="G10" s="59"/>
      <c r="H10" s="60"/>
      <c r="I10" s="59"/>
      <c r="J10" s="59"/>
      <c r="K10" s="59"/>
      <c r="L10" s="59">
        <v>1705587121212</v>
      </c>
      <c r="M10" s="61">
        <v>1705587121212</v>
      </c>
      <c r="N10" s="59"/>
      <c r="O10" s="59"/>
      <c r="P10" s="59"/>
      <c r="Q10" s="59"/>
      <c r="R10" s="59">
        <f t="shared" si="1"/>
        <v>1705587121212</v>
      </c>
      <c r="S10" s="59">
        <f t="shared" si="1"/>
        <v>1705587121212</v>
      </c>
      <c r="T10" s="59"/>
    </row>
    <row r="11" spans="2:22" s="55" customFormat="1">
      <c r="B11" s="56" t="s">
        <v>26</v>
      </c>
      <c r="C11" s="57" t="s">
        <v>263</v>
      </c>
      <c r="D11" s="58" t="s">
        <v>257</v>
      </c>
      <c r="E11" s="59">
        <v>267695244000</v>
      </c>
      <c r="F11" s="59">
        <v>267695244000</v>
      </c>
      <c r="G11" s="59"/>
      <c r="H11" s="60"/>
      <c r="I11" s="59"/>
      <c r="J11" s="59"/>
      <c r="K11" s="59"/>
      <c r="L11" s="59">
        <v>267695244000</v>
      </c>
      <c r="M11" s="61">
        <v>267695244000</v>
      </c>
      <c r="N11" s="59"/>
      <c r="O11" s="59"/>
      <c r="P11" s="59"/>
      <c r="Q11" s="59"/>
      <c r="R11" s="59">
        <f t="shared" si="1"/>
        <v>267695244000</v>
      </c>
      <c r="S11" s="59">
        <f t="shared" si="1"/>
        <v>267695244000</v>
      </c>
      <c r="T11" s="59"/>
    </row>
    <row r="12" spans="2:22" s="55" customFormat="1">
      <c r="B12" s="62" t="s">
        <v>27</v>
      </c>
      <c r="C12" s="63" t="s">
        <v>264</v>
      </c>
      <c r="D12" s="58" t="s">
        <v>257</v>
      </c>
      <c r="E12" s="64">
        <v>0</v>
      </c>
      <c r="F12" s="64">
        <v>0</v>
      </c>
      <c r="G12" s="64"/>
      <c r="H12" s="65">
        <v>159144000000</v>
      </c>
      <c r="I12" s="64">
        <v>159144000000</v>
      </c>
      <c r="J12" s="64">
        <v>159144000000</v>
      </c>
      <c r="K12" s="64">
        <v>159144000000</v>
      </c>
      <c r="L12" s="64">
        <v>159144000000</v>
      </c>
      <c r="M12" s="66">
        <v>159144000000</v>
      </c>
      <c r="N12" s="64"/>
      <c r="O12" s="64"/>
      <c r="P12" s="64"/>
      <c r="Q12" s="64"/>
      <c r="R12" s="64">
        <f t="shared" si="1"/>
        <v>159144000000</v>
      </c>
      <c r="S12" s="64">
        <f t="shared" si="1"/>
        <v>159144000000</v>
      </c>
      <c r="T12" s="64"/>
    </row>
    <row r="13" spans="2:22" s="55" customFormat="1">
      <c r="B13" s="62" t="s">
        <v>23</v>
      </c>
      <c r="C13" s="63" t="s">
        <v>265</v>
      </c>
      <c r="D13" s="58" t="s">
        <v>266</v>
      </c>
      <c r="E13" s="64">
        <v>0</v>
      </c>
      <c r="F13" s="64">
        <v>0</v>
      </c>
      <c r="G13" s="64"/>
      <c r="H13" s="65">
        <v>63100000000</v>
      </c>
      <c r="I13" s="64">
        <v>143100000000</v>
      </c>
      <c r="J13" s="64">
        <v>143100000000</v>
      </c>
      <c r="K13" s="64">
        <v>143100000000</v>
      </c>
      <c r="L13" s="64">
        <v>143100000000</v>
      </c>
      <c r="M13" s="66">
        <v>143100000000</v>
      </c>
      <c r="N13" s="64">
        <v>138070385000</v>
      </c>
      <c r="O13" s="64">
        <v>138070385000</v>
      </c>
      <c r="P13" s="64"/>
      <c r="Q13" s="64"/>
      <c r="R13" s="64">
        <f t="shared" si="1"/>
        <v>143100000000</v>
      </c>
      <c r="S13" s="64">
        <f t="shared" si="1"/>
        <v>143100000000</v>
      </c>
      <c r="T13" s="64"/>
    </row>
    <row r="14" spans="2:22" s="55" customFormat="1" ht="27" customHeight="1">
      <c r="B14" s="67" t="s">
        <v>267</v>
      </c>
      <c r="C14" s="68"/>
      <c r="D14" s="69" t="s">
        <v>268</v>
      </c>
      <c r="E14" s="70">
        <v>0</v>
      </c>
      <c r="F14" s="70">
        <v>0</v>
      </c>
      <c r="G14" s="70"/>
      <c r="H14" s="71">
        <v>5700000000</v>
      </c>
      <c r="I14" s="70">
        <v>2747025000</v>
      </c>
      <c r="J14" s="70">
        <v>2747024707</v>
      </c>
      <c r="K14" s="70">
        <v>0</v>
      </c>
      <c r="L14" s="70">
        <v>2747024707</v>
      </c>
      <c r="M14" s="72">
        <v>0</v>
      </c>
      <c r="N14" s="70">
        <f>+N15</f>
        <v>0</v>
      </c>
      <c r="O14" s="70">
        <f t="shared" ref="O14:Q14" si="2">+O15</f>
        <v>0</v>
      </c>
      <c r="P14" s="70">
        <f t="shared" si="2"/>
        <v>0</v>
      </c>
      <c r="Q14" s="70">
        <f t="shared" si="2"/>
        <v>0</v>
      </c>
      <c r="R14" s="70">
        <f t="shared" si="1"/>
        <v>2747024707</v>
      </c>
      <c r="S14" s="70">
        <f t="shared" si="1"/>
        <v>0</v>
      </c>
      <c r="T14" s="70">
        <f>+T15</f>
        <v>0</v>
      </c>
    </row>
    <row r="15" spans="2:22" s="55" customFormat="1" ht="27" customHeight="1">
      <c r="B15" s="56" t="s">
        <v>24</v>
      </c>
      <c r="C15" s="57" t="s">
        <v>269</v>
      </c>
      <c r="D15" s="58" t="s">
        <v>270</v>
      </c>
      <c r="E15" s="59">
        <v>0</v>
      </c>
      <c r="F15" s="59">
        <v>0</v>
      </c>
      <c r="G15" s="59"/>
      <c r="H15" s="60">
        <v>5700000000</v>
      </c>
      <c r="I15" s="59">
        <v>2747025000</v>
      </c>
      <c r="J15" s="59">
        <v>2747024707</v>
      </c>
      <c r="K15" s="59"/>
      <c r="L15" s="59">
        <v>2747024707</v>
      </c>
      <c r="M15" s="61"/>
      <c r="N15" s="59"/>
      <c r="O15" s="59"/>
      <c r="P15" s="59"/>
      <c r="Q15" s="59"/>
      <c r="R15" s="59">
        <f t="shared" si="1"/>
        <v>2747024707</v>
      </c>
      <c r="S15" s="59">
        <f t="shared" si="1"/>
        <v>0</v>
      </c>
      <c r="T15" s="59"/>
    </row>
    <row r="16" spans="2:22" s="55" customFormat="1" ht="15">
      <c r="B16" s="67" t="s">
        <v>59</v>
      </c>
      <c r="C16" s="68"/>
      <c r="D16" s="69" t="s">
        <v>3</v>
      </c>
      <c r="E16" s="70">
        <v>543187175761</v>
      </c>
      <c r="F16" s="70">
        <v>487286600707</v>
      </c>
      <c r="G16" s="70"/>
      <c r="H16" s="71">
        <v>976305000000</v>
      </c>
      <c r="I16" s="70">
        <v>730592257000</v>
      </c>
      <c r="J16" s="70">
        <v>730541162998</v>
      </c>
      <c r="K16" s="70">
        <v>277639980888</v>
      </c>
      <c r="L16" s="70">
        <v>1217827763705</v>
      </c>
      <c r="M16" s="72">
        <v>417970146340</v>
      </c>
      <c r="N16" s="70">
        <f>SUM(N17:N21)</f>
        <v>115739000000</v>
      </c>
      <c r="O16" s="70">
        <f>SUM(O17:O21)</f>
        <v>132739000000</v>
      </c>
      <c r="P16" s="70">
        <f>SUM(P17:P21)</f>
        <v>106574983505</v>
      </c>
      <c r="Q16" s="70">
        <f>SUM(Q17:Q21)</f>
        <v>75774390</v>
      </c>
      <c r="R16" s="70">
        <f t="shared" si="1"/>
        <v>1324402747210</v>
      </c>
      <c r="S16" s="70">
        <f t="shared" si="1"/>
        <v>418045920730</v>
      </c>
      <c r="T16" s="70">
        <f>+T17+T18+T19+T20+T21</f>
        <v>2281163191</v>
      </c>
      <c r="V16" s="33"/>
    </row>
    <row r="17" spans="2:22" s="55" customFormat="1" ht="36">
      <c r="B17" s="56" t="s">
        <v>271</v>
      </c>
      <c r="C17" s="57" t="s">
        <v>61</v>
      </c>
      <c r="D17" s="58" t="s">
        <v>3</v>
      </c>
      <c r="E17" s="59">
        <v>519475175761</v>
      </c>
      <c r="F17" s="59">
        <v>484286600707</v>
      </c>
      <c r="G17" s="59"/>
      <c r="H17" s="60">
        <v>928525000000</v>
      </c>
      <c r="I17" s="59">
        <v>680407257000</v>
      </c>
      <c r="J17" s="59">
        <v>680356162998</v>
      </c>
      <c r="K17" s="59">
        <v>227454980888</v>
      </c>
      <c r="L17" s="59">
        <v>1164642763705</v>
      </c>
      <c r="M17" s="61">
        <v>364785146340</v>
      </c>
      <c r="N17" s="59">
        <v>115739000000</v>
      </c>
      <c r="O17" s="59">
        <v>105082343989</v>
      </c>
      <c r="P17" s="59">
        <v>105082343989</v>
      </c>
      <c r="Q17" s="59">
        <v>75774390</v>
      </c>
      <c r="R17" s="59">
        <f t="shared" si="1"/>
        <v>1269725107694</v>
      </c>
      <c r="S17" s="59">
        <f t="shared" si="1"/>
        <v>364860920730</v>
      </c>
      <c r="T17" s="59">
        <v>1037171197</v>
      </c>
    </row>
    <row r="18" spans="2:22" s="55" customFormat="1">
      <c r="B18" s="56">
        <v>7051</v>
      </c>
      <c r="C18" s="57" t="s">
        <v>272</v>
      </c>
      <c r="D18" s="58"/>
      <c r="E18" s="59"/>
      <c r="F18" s="59"/>
      <c r="G18" s="59"/>
      <c r="H18" s="60"/>
      <c r="I18" s="59"/>
      <c r="J18" s="59"/>
      <c r="K18" s="59"/>
      <c r="L18" s="59"/>
      <c r="M18" s="61"/>
      <c r="N18" s="59"/>
      <c r="O18" s="59">
        <v>10656656011</v>
      </c>
      <c r="P18" s="59">
        <v>809490750</v>
      </c>
      <c r="Q18" s="59"/>
      <c r="R18" s="59">
        <f t="shared" si="1"/>
        <v>809490750</v>
      </c>
      <c r="S18" s="59">
        <f t="shared" si="1"/>
        <v>0</v>
      </c>
      <c r="T18" s="59">
        <v>560843244</v>
      </c>
    </row>
    <row r="19" spans="2:22" s="55" customFormat="1">
      <c r="B19" s="56">
        <v>9069</v>
      </c>
      <c r="C19" s="57" t="s">
        <v>273</v>
      </c>
      <c r="D19" s="58"/>
      <c r="E19" s="59"/>
      <c r="F19" s="59"/>
      <c r="G19" s="59"/>
      <c r="H19" s="60"/>
      <c r="I19" s="59"/>
      <c r="J19" s="59"/>
      <c r="K19" s="59"/>
      <c r="L19" s="59"/>
      <c r="M19" s="61"/>
      <c r="N19" s="59"/>
      <c r="O19" s="59">
        <v>17000000000</v>
      </c>
      <c r="P19" s="59">
        <v>683148766</v>
      </c>
      <c r="Q19" s="59"/>
      <c r="R19" s="59">
        <f t="shared" si="1"/>
        <v>683148766</v>
      </c>
      <c r="S19" s="59">
        <f t="shared" si="1"/>
        <v>0</v>
      </c>
      <c r="T19" s="59">
        <v>683148750</v>
      </c>
    </row>
    <row r="20" spans="2:22" s="55" customFormat="1" ht="36">
      <c r="B20" s="56" t="s">
        <v>274</v>
      </c>
      <c r="C20" s="57" t="s">
        <v>63</v>
      </c>
      <c r="D20" s="58" t="s">
        <v>3</v>
      </c>
      <c r="E20" s="59">
        <v>3000000000</v>
      </c>
      <c r="F20" s="59">
        <v>3000000000</v>
      </c>
      <c r="G20" s="59"/>
      <c r="H20" s="60">
        <v>25825000000</v>
      </c>
      <c r="I20" s="59">
        <v>25825000000</v>
      </c>
      <c r="J20" s="59">
        <v>25825000000</v>
      </c>
      <c r="K20" s="59">
        <v>25825000000</v>
      </c>
      <c r="L20" s="59">
        <v>28825000000</v>
      </c>
      <c r="M20" s="61">
        <v>28825000000</v>
      </c>
      <c r="N20" s="59"/>
      <c r="O20" s="59"/>
      <c r="P20" s="59"/>
      <c r="Q20" s="59"/>
      <c r="R20" s="59">
        <f t="shared" si="1"/>
        <v>28825000000</v>
      </c>
      <c r="S20" s="59">
        <f t="shared" si="1"/>
        <v>28825000000</v>
      </c>
      <c r="T20" s="59"/>
    </row>
    <row r="21" spans="2:22" s="55" customFormat="1" ht="36">
      <c r="B21" s="56" t="s">
        <v>275</v>
      </c>
      <c r="C21" s="57" t="s">
        <v>65</v>
      </c>
      <c r="D21" s="58" t="s">
        <v>3</v>
      </c>
      <c r="E21" s="59">
        <v>20712000000</v>
      </c>
      <c r="F21" s="59">
        <v>0</v>
      </c>
      <c r="G21" s="59"/>
      <c r="H21" s="60">
        <v>21955000000</v>
      </c>
      <c r="I21" s="59">
        <v>24360000000</v>
      </c>
      <c r="J21" s="59">
        <v>24360000000</v>
      </c>
      <c r="K21" s="59">
        <v>24360000000</v>
      </c>
      <c r="L21" s="59">
        <v>24360000000</v>
      </c>
      <c r="M21" s="61">
        <v>24360000000</v>
      </c>
      <c r="N21" s="59"/>
      <c r="O21" s="59"/>
      <c r="P21" s="59"/>
      <c r="Q21" s="59"/>
      <c r="R21" s="59">
        <f t="shared" si="1"/>
        <v>24360000000</v>
      </c>
      <c r="S21" s="59">
        <f t="shared" si="1"/>
        <v>24360000000</v>
      </c>
      <c r="T21" s="59"/>
    </row>
    <row r="22" spans="2:22" s="55" customFormat="1" ht="15">
      <c r="B22" s="67" t="s">
        <v>66</v>
      </c>
      <c r="C22" s="68"/>
      <c r="D22" s="69" t="s">
        <v>2</v>
      </c>
      <c r="E22" s="70">
        <v>29248000000</v>
      </c>
      <c r="F22" s="70">
        <v>25241269355</v>
      </c>
      <c r="G22" s="70"/>
      <c r="H22" s="71">
        <v>32000000000</v>
      </c>
      <c r="I22" s="70">
        <v>19270000000</v>
      </c>
      <c r="J22" s="70">
        <v>18101243628</v>
      </c>
      <c r="K22" s="70">
        <v>16730248620</v>
      </c>
      <c r="L22" s="70">
        <v>43342512983</v>
      </c>
      <c r="M22" s="72">
        <v>35767717223</v>
      </c>
      <c r="N22" s="70">
        <f>SUM(N23:N27)</f>
        <v>12730000000</v>
      </c>
      <c r="O22" s="70">
        <f>SUM(O23:O27)</f>
        <v>12730000000</v>
      </c>
      <c r="P22" s="70">
        <f>SUM(P23:P27)</f>
        <v>0</v>
      </c>
      <c r="Q22" s="70">
        <f>SUM(Q23:Q27)</f>
        <v>0</v>
      </c>
      <c r="R22" s="70">
        <f t="shared" si="1"/>
        <v>43342512983</v>
      </c>
      <c r="S22" s="70">
        <f t="shared" si="1"/>
        <v>35767717223</v>
      </c>
      <c r="T22" s="70">
        <f>+T23+T24+T25+T26+T27</f>
        <v>0</v>
      </c>
    </row>
    <row r="23" spans="2:22" s="55" customFormat="1" ht="24">
      <c r="B23" s="56" t="s">
        <v>276</v>
      </c>
      <c r="C23" s="57" t="s">
        <v>70</v>
      </c>
      <c r="D23" s="58" t="s">
        <v>2</v>
      </c>
      <c r="E23" s="59">
        <v>10317200000</v>
      </c>
      <c r="F23" s="59">
        <v>10200000000</v>
      </c>
      <c r="G23" s="59"/>
      <c r="H23" s="60">
        <v>0</v>
      </c>
      <c r="I23" s="59">
        <v>0</v>
      </c>
      <c r="J23" s="59"/>
      <c r="K23" s="59"/>
      <c r="L23" s="59">
        <v>10200000000</v>
      </c>
      <c r="M23" s="61">
        <v>8041200000</v>
      </c>
      <c r="N23" s="59"/>
      <c r="O23" s="59"/>
      <c r="P23" s="59"/>
      <c r="Q23" s="59"/>
      <c r="R23" s="59">
        <f t="shared" si="1"/>
        <v>10200000000</v>
      </c>
      <c r="S23" s="59">
        <f t="shared" si="1"/>
        <v>8041200000</v>
      </c>
      <c r="T23" s="59"/>
    </row>
    <row r="24" spans="2:22" s="55" customFormat="1" ht="24">
      <c r="B24" s="56" t="s">
        <v>277</v>
      </c>
      <c r="C24" s="57" t="s">
        <v>72</v>
      </c>
      <c r="D24" s="58" t="s">
        <v>2</v>
      </c>
      <c r="E24" s="59">
        <v>9468488000</v>
      </c>
      <c r="F24" s="59">
        <v>7922866813</v>
      </c>
      <c r="G24" s="59"/>
      <c r="H24" s="60">
        <v>14700000000</v>
      </c>
      <c r="I24" s="59">
        <v>1970000000</v>
      </c>
      <c r="J24" s="59">
        <v>1970000000</v>
      </c>
      <c r="K24" s="59">
        <v>1724685216</v>
      </c>
      <c r="L24" s="59">
        <v>9892866813</v>
      </c>
      <c r="M24" s="61">
        <v>7425890867</v>
      </c>
      <c r="N24" s="59">
        <v>12730000000</v>
      </c>
      <c r="O24" s="59">
        <v>0</v>
      </c>
      <c r="P24" s="59">
        <v>0</v>
      </c>
      <c r="Q24" s="59">
        <v>0</v>
      </c>
      <c r="R24" s="59">
        <f t="shared" si="1"/>
        <v>9892866813</v>
      </c>
      <c r="S24" s="59">
        <f t="shared" si="1"/>
        <v>7425890867</v>
      </c>
      <c r="T24" s="59"/>
    </row>
    <row r="25" spans="2:22" s="55" customFormat="1">
      <c r="B25" s="56" t="s">
        <v>278</v>
      </c>
      <c r="C25" s="57" t="s">
        <v>279</v>
      </c>
      <c r="D25" s="58"/>
      <c r="E25" s="59"/>
      <c r="F25" s="59"/>
      <c r="G25" s="59"/>
      <c r="H25" s="60"/>
      <c r="I25" s="59"/>
      <c r="J25" s="59"/>
      <c r="K25" s="59"/>
      <c r="L25" s="59"/>
      <c r="M25" s="61"/>
      <c r="N25" s="59"/>
      <c r="O25" s="59">
        <v>12730000000</v>
      </c>
      <c r="P25" s="59"/>
      <c r="Q25" s="59"/>
      <c r="R25" s="59">
        <f t="shared" si="1"/>
        <v>0</v>
      </c>
      <c r="S25" s="59">
        <f t="shared" si="1"/>
        <v>0</v>
      </c>
      <c r="T25" s="59"/>
    </row>
    <row r="26" spans="2:22" s="55" customFormat="1" ht="24">
      <c r="B26" s="56" t="s">
        <v>280</v>
      </c>
      <c r="C26" s="73" t="s">
        <v>74</v>
      </c>
      <c r="D26" s="58" t="s">
        <v>2</v>
      </c>
      <c r="E26" s="59">
        <v>3629512000</v>
      </c>
      <c r="F26" s="59">
        <v>2965909817</v>
      </c>
      <c r="G26" s="59"/>
      <c r="H26" s="60">
        <v>0</v>
      </c>
      <c r="I26" s="59"/>
      <c r="J26" s="59"/>
      <c r="K26" s="59"/>
      <c r="L26" s="59">
        <v>2965909817</v>
      </c>
      <c r="M26" s="61">
        <v>1937107559</v>
      </c>
      <c r="N26" s="59">
        <v>0</v>
      </c>
      <c r="O26" s="59"/>
      <c r="P26" s="59">
        <v>0</v>
      </c>
      <c r="Q26" s="59">
        <v>0</v>
      </c>
      <c r="R26" s="59">
        <f t="shared" si="1"/>
        <v>2965909817</v>
      </c>
      <c r="S26" s="59">
        <f t="shared" si="1"/>
        <v>1937107559</v>
      </c>
      <c r="T26" s="59"/>
    </row>
    <row r="27" spans="2:22" s="55" customFormat="1" ht="24">
      <c r="B27" s="56" t="s">
        <v>281</v>
      </c>
      <c r="C27" s="57" t="s">
        <v>76</v>
      </c>
      <c r="D27" s="58" t="s">
        <v>2</v>
      </c>
      <c r="E27" s="59">
        <v>5832800000</v>
      </c>
      <c r="F27" s="59">
        <v>4152492725</v>
      </c>
      <c r="G27" s="59"/>
      <c r="H27" s="60">
        <v>17300000000</v>
      </c>
      <c r="I27" s="59">
        <v>17300000000</v>
      </c>
      <c r="J27" s="59">
        <v>16131243628</v>
      </c>
      <c r="K27" s="59">
        <v>15005563404</v>
      </c>
      <c r="L27" s="59">
        <v>20283736353</v>
      </c>
      <c r="M27" s="61">
        <v>18363518797</v>
      </c>
      <c r="N27" s="59"/>
      <c r="O27" s="59"/>
      <c r="P27" s="59"/>
      <c r="Q27" s="59"/>
      <c r="R27" s="59">
        <f t="shared" si="1"/>
        <v>20283736353</v>
      </c>
      <c r="S27" s="59">
        <f t="shared" si="1"/>
        <v>18363518797</v>
      </c>
      <c r="T27" s="59"/>
    </row>
    <row r="28" spans="2:22" s="74" customFormat="1" ht="15">
      <c r="B28" s="67" t="s">
        <v>77</v>
      </c>
      <c r="C28" s="68"/>
      <c r="D28" s="69" t="s">
        <v>5</v>
      </c>
      <c r="E28" s="70">
        <v>53545000000</v>
      </c>
      <c r="F28" s="70">
        <v>26885800206</v>
      </c>
      <c r="G28" s="70"/>
      <c r="H28" s="71">
        <v>136097328000</v>
      </c>
      <c r="I28" s="70">
        <v>115734105000</v>
      </c>
      <c r="J28" s="70">
        <v>115384626483</v>
      </c>
      <c r="K28" s="70">
        <v>86372749469</v>
      </c>
      <c r="L28" s="70">
        <v>142270426689</v>
      </c>
      <c r="M28" s="72">
        <v>92168825037</v>
      </c>
      <c r="N28" s="70">
        <f>SUM(N29:N40)</f>
        <v>33266000000</v>
      </c>
      <c r="O28" s="70">
        <f>SUM(O29:O40)</f>
        <v>33266000000</v>
      </c>
      <c r="P28" s="70">
        <f>SUM(P29:P40)</f>
        <v>21545487475</v>
      </c>
      <c r="Q28" s="70">
        <f>SUM(Q29:Q40)</f>
        <v>456774165</v>
      </c>
      <c r="R28" s="70">
        <f t="shared" si="1"/>
        <v>163815914164</v>
      </c>
      <c r="S28" s="70">
        <f t="shared" si="1"/>
        <v>92625599202</v>
      </c>
      <c r="T28" s="70">
        <f>+T29+T30+T31+T32+T34+T33+T35+T36+T37+T38+T39+T40</f>
        <v>4866207333</v>
      </c>
      <c r="V28" s="75"/>
    </row>
    <row r="29" spans="2:22" s="55" customFormat="1" ht="24">
      <c r="B29" s="56" t="s">
        <v>282</v>
      </c>
      <c r="C29" s="57" t="s">
        <v>79</v>
      </c>
      <c r="D29" s="69" t="s">
        <v>5</v>
      </c>
      <c r="E29" s="59">
        <v>0</v>
      </c>
      <c r="F29" s="59">
        <v>0</v>
      </c>
      <c r="G29" s="59"/>
      <c r="H29" s="60">
        <v>30000000000</v>
      </c>
      <c r="I29" s="59">
        <v>30201156000</v>
      </c>
      <c r="J29" s="59">
        <v>30187963816</v>
      </c>
      <c r="K29" s="59">
        <v>20671647537</v>
      </c>
      <c r="L29" s="59">
        <v>30187963816</v>
      </c>
      <c r="M29" s="61">
        <v>20671647537</v>
      </c>
      <c r="N29" s="59"/>
      <c r="O29" s="59"/>
      <c r="P29" s="59"/>
      <c r="Q29" s="59"/>
      <c r="R29" s="59">
        <f t="shared" si="1"/>
        <v>30187963816</v>
      </c>
      <c r="S29" s="59">
        <f t="shared" si="1"/>
        <v>20671647537</v>
      </c>
      <c r="T29" s="59"/>
    </row>
    <row r="30" spans="2:22" s="55" customFormat="1" ht="24">
      <c r="B30" s="56" t="s">
        <v>283</v>
      </c>
      <c r="C30" s="57" t="s">
        <v>81</v>
      </c>
      <c r="D30" s="69" t="s">
        <v>5</v>
      </c>
      <c r="E30" s="59">
        <v>26410252000</v>
      </c>
      <c r="F30" s="59">
        <v>0</v>
      </c>
      <c r="G30" s="59"/>
      <c r="H30" s="60">
        <v>15891211000</v>
      </c>
      <c r="I30" s="59">
        <v>15877291000</v>
      </c>
      <c r="J30" s="59">
        <v>15877291000</v>
      </c>
      <c r="K30" s="59">
        <v>15876032100</v>
      </c>
      <c r="L30" s="59">
        <v>15877291000</v>
      </c>
      <c r="M30" s="61">
        <v>15876032100</v>
      </c>
      <c r="N30" s="59"/>
      <c r="O30" s="59"/>
      <c r="P30" s="59"/>
      <c r="Q30" s="59"/>
      <c r="R30" s="59">
        <f t="shared" si="1"/>
        <v>15877291000</v>
      </c>
      <c r="S30" s="59">
        <f t="shared" si="1"/>
        <v>15876032100</v>
      </c>
      <c r="T30" s="59"/>
    </row>
    <row r="31" spans="2:22" s="55" customFormat="1" ht="24">
      <c r="B31" s="56" t="s">
        <v>284</v>
      </c>
      <c r="C31" s="73" t="s">
        <v>83</v>
      </c>
      <c r="D31" s="69" t="s">
        <v>5</v>
      </c>
      <c r="E31" s="59">
        <v>23823590000</v>
      </c>
      <c r="F31" s="59">
        <v>23578319306</v>
      </c>
      <c r="G31" s="59"/>
      <c r="H31" s="60">
        <v>49520371000</v>
      </c>
      <c r="I31" s="59">
        <v>30224807667</v>
      </c>
      <c r="J31" s="59">
        <v>30219306267</v>
      </c>
      <c r="K31" s="59">
        <v>16159929769</v>
      </c>
      <c r="L31" s="59">
        <v>53797625573</v>
      </c>
      <c r="M31" s="61">
        <v>21798524437</v>
      </c>
      <c r="N31" s="59">
        <v>16266000000</v>
      </c>
      <c r="O31" s="59">
        <v>15846428162</v>
      </c>
      <c r="P31" s="59">
        <v>15846428162</v>
      </c>
      <c r="Q31" s="59">
        <v>0</v>
      </c>
      <c r="R31" s="59">
        <f t="shared" si="1"/>
        <v>69644053735</v>
      </c>
      <c r="S31" s="59">
        <f t="shared" si="1"/>
        <v>21798524437</v>
      </c>
      <c r="T31" s="59">
        <v>4866207333</v>
      </c>
    </row>
    <row r="32" spans="2:22" s="55" customFormat="1" ht="24">
      <c r="B32" s="56" t="s">
        <v>285</v>
      </c>
      <c r="C32" s="57" t="s">
        <v>85</v>
      </c>
      <c r="D32" s="69" t="s">
        <v>5</v>
      </c>
      <c r="E32" s="59">
        <v>0</v>
      </c>
      <c r="F32" s="59">
        <v>0</v>
      </c>
      <c r="G32" s="59"/>
      <c r="H32" s="60">
        <v>28310963000</v>
      </c>
      <c r="I32" s="59">
        <v>28380046333</v>
      </c>
      <c r="J32" s="59">
        <v>28379006969</v>
      </c>
      <c r="K32" s="59">
        <v>28087002713</v>
      </c>
      <c r="L32" s="59">
        <v>28379006969</v>
      </c>
      <c r="M32" s="61">
        <v>28087002713</v>
      </c>
      <c r="N32" s="59"/>
      <c r="O32" s="59"/>
      <c r="P32" s="59"/>
      <c r="Q32" s="59"/>
      <c r="R32" s="59">
        <f t="shared" si="1"/>
        <v>28379006969</v>
      </c>
      <c r="S32" s="59">
        <f t="shared" si="1"/>
        <v>28087002713</v>
      </c>
      <c r="T32" s="59"/>
    </row>
    <row r="33" spans="2:20" s="55" customFormat="1">
      <c r="B33" s="56" t="s">
        <v>286</v>
      </c>
      <c r="C33" s="57" t="s">
        <v>87</v>
      </c>
      <c r="D33" s="69" t="s">
        <v>5</v>
      </c>
      <c r="E33" s="59">
        <v>3311158000</v>
      </c>
      <c r="F33" s="59">
        <v>3307480900</v>
      </c>
      <c r="G33" s="59"/>
      <c r="H33" s="60">
        <v>2946063000</v>
      </c>
      <c r="I33" s="59">
        <v>3262601733</v>
      </c>
      <c r="J33" s="59">
        <v>3251496474</v>
      </c>
      <c r="K33" s="59">
        <v>2364274294</v>
      </c>
      <c r="L33" s="59">
        <v>6558977374</v>
      </c>
      <c r="M33" s="61">
        <v>2521755194</v>
      </c>
      <c r="N33" s="59"/>
      <c r="O33" s="59"/>
      <c r="P33" s="59"/>
      <c r="Q33" s="59"/>
      <c r="R33" s="59">
        <f t="shared" si="1"/>
        <v>6558977374</v>
      </c>
      <c r="S33" s="59">
        <f t="shared" si="1"/>
        <v>2521755194</v>
      </c>
      <c r="T33" s="59"/>
    </row>
    <row r="34" spans="2:20" s="55" customFormat="1" ht="24">
      <c r="B34" s="62" t="s">
        <v>287</v>
      </c>
      <c r="C34" s="63" t="s">
        <v>288</v>
      </c>
      <c r="D34" s="69" t="s">
        <v>5</v>
      </c>
      <c r="E34" s="76">
        <v>0</v>
      </c>
      <c r="F34" s="76"/>
      <c r="G34" s="76"/>
      <c r="H34" s="77">
        <v>0</v>
      </c>
      <c r="I34" s="76">
        <v>13920000</v>
      </c>
      <c r="J34" s="76">
        <v>13920000</v>
      </c>
      <c r="K34" s="76">
        <v>13458333</v>
      </c>
      <c r="L34" s="76">
        <v>13920000</v>
      </c>
      <c r="M34" s="78">
        <v>13458333</v>
      </c>
      <c r="N34" s="76"/>
      <c r="O34" s="76"/>
      <c r="P34" s="76"/>
      <c r="Q34" s="76"/>
      <c r="R34" s="76">
        <f t="shared" si="1"/>
        <v>13920000</v>
      </c>
      <c r="S34" s="76">
        <f t="shared" si="1"/>
        <v>13458333</v>
      </c>
      <c r="T34" s="76"/>
    </row>
    <row r="35" spans="2:20" s="55" customFormat="1">
      <c r="B35" s="62" t="s">
        <v>289</v>
      </c>
      <c r="C35" s="79" t="s">
        <v>93</v>
      </c>
      <c r="D35" s="69" t="s">
        <v>5</v>
      </c>
      <c r="E35" s="59">
        <v>0</v>
      </c>
      <c r="F35" s="59">
        <v>0</v>
      </c>
      <c r="G35" s="59"/>
      <c r="H35" s="60">
        <v>2309590000</v>
      </c>
      <c r="I35" s="59">
        <v>1502754713</v>
      </c>
      <c r="J35" s="59">
        <v>1479825468</v>
      </c>
      <c r="K35" s="59">
        <v>1296335834</v>
      </c>
      <c r="L35" s="59">
        <v>1479825468</v>
      </c>
      <c r="M35" s="61">
        <v>1296335834</v>
      </c>
      <c r="N35" s="59">
        <v>17000000000</v>
      </c>
      <c r="O35" s="59">
        <v>0</v>
      </c>
      <c r="P35" s="59">
        <v>0</v>
      </c>
      <c r="Q35" s="59">
        <v>0</v>
      </c>
      <c r="R35" s="59">
        <f t="shared" si="1"/>
        <v>1479825468</v>
      </c>
      <c r="S35" s="59">
        <f t="shared" si="1"/>
        <v>1296335834</v>
      </c>
      <c r="T35" s="59"/>
    </row>
    <row r="36" spans="2:20" s="55" customFormat="1">
      <c r="B36" s="62" t="s">
        <v>290</v>
      </c>
      <c r="C36" s="79" t="s">
        <v>291</v>
      </c>
      <c r="D36" s="69"/>
      <c r="E36" s="59"/>
      <c r="F36" s="59"/>
      <c r="G36" s="59"/>
      <c r="H36" s="60"/>
      <c r="I36" s="59"/>
      <c r="J36" s="59"/>
      <c r="K36" s="59"/>
      <c r="L36" s="59"/>
      <c r="M36" s="61"/>
      <c r="N36" s="59"/>
      <c r="O36" s="59">
        <v>537929586</v>
      </c>
      <c r="P36" s="59">
        <v>215372066</v>
      </c>
      <c r="Q36" s="59">
        <v>41903733</v>
      </c>
      <c r="R36" s="59">
        <f t="shared" si="1"/>
        <v>215372066</v>
      </c>
      <c r="S36" s="59">
        <f t="shared" si="1"/>
        <v>41903733</v>
      </c>
      <c r="T36" s="59"/>
    </row>
    <row r="37" spans="2:20" s="55" customFormat="1">
      <c r="B37" s="62" t="s">
        <v>292</v>
      </c>
      <c r="C37" s="79" t="s">
        <v>291</v>
      </c>
      <c r="D37" s="69"/>
      <c r="E37" s="59"/>
      <c r="F37" s="59"/>
      <c r="G37" s="59"/>
      <c r="H37" s="60"/>
      <c r="I37" s="59"/>
      <c r="J37" s="59"/>
      <c r="K37" s="59"/>
      <c r="L37" s="59"/>
      <c r="M37" s="61"/>
      <c r="N37" s="59"/>
      <c r="O37" s="59">
        <v>16881642252</v>
      </c>
      <c r="P37" s="59">
        <v>5483687247</v>
      </c>
      <c r="Q37" s="59">
        <v>414870432</v>
      </c>
      <c r="R37" s="59">
        <f t="shared" si="1"/>
        <v>5483687247</v>
      </c>
      <c r="S37" s="59">
        <f t="shared" si="1"/>
        <v>414870432</v>
      </c>
      <c r="T37" s="59"/>
    </row>
    <row r="38" spans="2:20" s="55" customFormat="1">
      <c r="B38" s="62" t="s">
        <v>293</v>
      </c>
      <c r="C38" s="79" t="s">
        <v>95</v>
      </c>
      <c r="D38" s="69" t="s">
        <v>5</v>
      </c>
      <c r="E38" s="59">
        <v>0</v>
      </c>
      <c r="F38" s="59">
        <v>0</v>
      </c>
      <c r="G38" s="59"/>
      <c r="H38" s="60">
        <v>3571417000</v>
      </c>
      <c r="I38" s="59">
        <v>3656448067</v>
      </c>
      <c r="J38" s="59">
        <v>3502445300</v>
      </c>
      <c r="K38" s="59">
        <v>1246814831</v>
      </c>
      <c r="L38" s="59">
        <v>3502445300</v>
      </c>
      <c r="M38" s="61">
        <v>1246814831</v>
      </c>
      <c r="N38" s="59"/>
      <c r="O38" s="59"/>
      <c r="P38" s="59"/>
      <c r="Q38" s="59"/>
      <c r="R38" s="59">
        <f t="shared" ref="R38:S69" si="3">+P38+L38</f>
        <v>3502445300</v>
      </c>
      <c r="S38" s="59">
        <f t="shared" si="3"/>
        <v>1246814831</v>
      </c>
      <c r="T38" s="59"/>
    </row>
    <row r="39" spans="2:20" s="55" customFormat="1">
      <c r="B39" s="62" t="s">
        <v>294</v>
      </c>
      <c r="C39" s="79" t="s">
        <v>97</v>
      </c>
      <c r="D39" s="69" t="s">
        <v>5</v>
      </c>
      <c r="E39" s="59">
        <v>0</v>
      </c>
      <c r="F39" s="59">
        <v>0</v>
      </c>
      <c r="G39" s="59"/>
      <c r="H39" s="60">
        <v>1747713000</v>
      </c>
      <c r="I39" s="59">
        <v>1965079487</v>
      </c>
      <c r="J39" s="59">
        <v>1918721969</v>
      </c>
      <c r="K39" s="59">
        <v>387839400</v>
      </c>
      <c r="L39" s="59">
        <v>1918721969</v>
      </c>
      <c r="M39" s="61">
        <v>387839400</v>
      </c>
      <c r="N39" s="59"/>
      <c r="O39" s="59"/>
      <c r="P39" s="59"/>
      <c r="Q39" s="59"/>
      <c r="R39" s="59">
        <f t="shared" si="3"/>
        <v>1918721969</v>
      </c>
      <c r="S39" s="59">
        <f t="shared" si="3"/>
        <v>387839400</v>
      </c>
      <c r="T39" s="59"/>
    </row>
    <row r="40" spans="2:20" s="55" customFormat="1" ht="24">
      <c r="B40" s="62" t="s">
        <v>20</v>
      </c>
      <c r="C40" s="79" t="s">
        <v>295</v>
      </c>
      <c r="D40" s="69" t="s">
        <v>5</v>
      </c>
      <c r="E40" s="59">
        <v>0</v>
      </c>
      <c r="F40" s="59">
        <v>0</v>
      </c>
      <c r="G40" s="59"/>
      <c r="H40" s="60">
        <v>1800000000</v>
      </c>
      <c r="I40" s="59">
        <v>650000000</v>
      </c>
      <c r="J40" s="59">
        <v>554649220</v>
      </c>
      <c r="K40" s="59">
        <v>269414658</v>
      </c>
      <c r="L40" s="59">
        <v>554649220</v>
      </c>
      <c r="M40" s="61">
        <v>269414658</v>
      </c>
      <c r="N40" s="59"/>
      <c r="O40" s="59"/>
      <c r="P40" s="59"/>
      <c r="Q40" s="59"/>
      <c r="R40" s="59">
        <f t="shared" si="3"/>
        <v>554649220</v>
      </c>
      <c r="S40" s="59">
        <f t="shared" si="3"/>
        <v>269414658</v>
      </c>
      <c r="T40" s="59"/>
    </row>
    <row r="41" spans="2:20" s="55" customFormat="1" ht="15">
      <c r="B41" s="67" t="s">
        <v>296</v>
      </c>
      <c r="C41" s="68"/>
      <c r="D41" s="69" t="s">
        <v>1</v>
      </c>
      <c r="E41" s="70">
        <v>0</v>
      </c>
      <c r="F41" s="70">
        <v>0</v>
      </c>
      <c r="G41" s="70"/>
      <c r="H41" s="71">
        <v>31000000000</v>
      </c>
      <c r="I41" s="70">
        <v>31000000000</v>
      </c>
      <c r="J41" s="70">
        <v>30997696706</v>
      </c>
      <c r="K41" s="70">
        <v>5016340700</v>
      </c>
      <c r="L41" s="70">
        <v>30997696706</v>
      </c>
      <c r="M41" s="72">
        <v>5016340700</v>
      </c>
      <c r="N41" s="70">
        <f>+N42</f>
        <v>0</v>
      </c>
      <c r="O41" s="70">
        <f t="shared" ref="O41:Q41" si="4">+O42</f>
        <v>0</v>
      </c>
      <c r="P41" s="70">
        <f t="shared" si="4"/>
        <v>0</v>
      </c>
      <c r="Q41" s="70">
        <f t="shared" si="4"/>
        <v>0</v>
      </c>
      <c r="R41" s="70">
        <f t="shared" si="3"/>
        <v>30997696706</v>
      </c>
      <c r="S41" s="70">
        <f t="shared" si="3"/>
        <v>5016340700</v>
      </c>
      <c r="T41" s="70">
        <f>+T42</f>
        <v>0</v>
      </c>
    </row>
    <row r="42" spans="2:20" s="55" customFormat="1">
      <c r="B42" s="56" t="s">
        <v>13</v>
      </c>
      <c r="C42" s="57" t="s">
        <v>297</v>
      </c>
      <c r="D42" s="69" t="s">
        <v>1</v>
      </c>
      <c r="E42" s="59">
        <v>0</v>
      </c>
      <c r="F42" s="59">
        <v>0</v>
      </c>
      <c r="G42" s="59"/>
      <c r="H42" s="60">
        <v>31000000000</v>
      </c>
      <c r="I42" s="59">
        <v>31000000000</v>
      </c>
      <c r="J42" s="59">
        <v>30997696706</v>
      </c>
      <c r="K42" s="59">
        <v>5016340700</v>
      </c>
      <c r="L42" s="59">
        <v>30997696706</v>
      </c>
      <c r="M42" s="61">
        <v>5016340700</v>
      </c>
      <c r="N42" s="59"/>
      <c r="O42" s="59"/>
      <c r="P42" s="59"/>
      <c r="Q42" s="59"/>
      <c r="R42" s="59">
        <f t="shared" si="3"/>
        <v>30997696706</v>
      </c>
      <c r="S42" s="59">
        <f t="shared" si="3"/>
        <v>5016340700</v>
      </c>
      <c r="T42" s="59"/>
    </row>
    <row r="43" spans="2:20" s="55" customFormat="1" ht="15">
      <c r="B43" s="67" t="s">
        <v>98</v>
      </c>
      <c r="C43" s="68"/>
      <c r="D43" s="69" t="s">
        <v>8</v>
      </c>
      <c r="E43" s="70">
        <v>16603000000</v>
      </c>
      <c r="F43" s="70">
        <v>6899325088</v>
      </c>
      <c r="G43" s="70"/>
      <c r="H43" s="71">
        <v>7237000000</v>
      </c>
      <c r="I43" s="70">
        <v>7237000000</v>
      </c>
      <c r="J43" s="70">
        <v>7237000000</v>
      </c>
      <c r="K43" s="70">
        <v>5130761618</v>
      </c>
      <c r="L43" s="70">
        <v>14136325088</v>
      </c>
      <c r="M43" s="72">
        <v>14814300873</v>
      </c>
      <c r="N43" s="70">
        <f>+N44</f>
        <v>0</v>
      </c>
      <c r="O43" s="70">
        <f t="shared" ref="O43:Q43" si="5">+O44</f>
        <v>0</v>
      </c>
      <c r="P43" s="70">
        <f t="shared" si="5"/>
        <v>0</v>
      </c>
      <c r="Q43" s="70">
        <f t="shared" si="5"/>
        <v>0</v>
      </c>
      <c r="R43" s="70">
        <f t="shared" si="3"/>
        <v>14136325088</v>
      </c>
      <c r="S43" s="70">
        <f t="shared" si="3"/>
        <v>14814300873</v>
      </c>
      <c r="T43" s="70">
        <f>+T44</f>
        <v>0</v>
      </c>
    </row>
    <row r="44" spans="2:20" s="55" customFormat="1" ht="24">
      <c r="B44" s="56" t="s">
        <v>298</v>
      </c>
      <c r="C44" s="57" t="s">
        <v>100</v>
      </c>
      <c r="D44" s="69" t="s">
        <v>8</v>
      </c>
      <c r="E44" s="59">
        <v>16603000000</v>
      </c>
      <c r="F44" s="59">
        <v>6899325088</v>
      </c>
      <c r="G44" s="59"/>
      <c r="H44" s="60">
        <v>7237000000</v>
      </c>
      <c r="I44" s="59">
        <v>7237000000</v>
      </c>
      <c r="J44" s="59">
        <v>7237000000</v>
      </c>
      <c r="K44" s="59">
        <v>5130761618</v>
      </c>
      <c r="L44" s="59">
        <v>14136325088</v>
      </c>
      <c r="M44" s="61">
        <v>14814300873</v>
      </c>
      <c r="N44" s="59"/>
      <c r="O44" s="59"/>
      <c r="P44" s="59"/>
      <c r="Q44" s="59"/>
      <c r="R44" s="59">
        <f t="shared" si="3"/>
        <v>14136325088</v>
      </c>
      <c r="S44" s="59">
        <f t="shared" si="3"/>
        <v>14814300873</v>
      </c>
      <c r="T44" s="59"/>
    </row>
    <row r="45" spans="2:20" s="55" customFormat="1" ht="15">
      <c r="B45" s="67" t="s">
        <v>101</v>
      </c>
      <c r="C45" s="68"/>
      <c r="D45" s="69" t="s">
        <v>11</v>
      </c>
      <c r="E45" s="70">
        <v>103662000000</v>
      </c>
      <c r="F45" s="70">
        <v>46014104965</v>
      </c>
      <c r="G45" s="70"/>
      <c r="H45" s="71">
        <v>80908000000</v>
      </c>
      <c r="I45" s="70">
        <v>80898704368</v>
      </c>
      <c r="J45" s="70">
        <v>80297344795</v>
      </c>
      <c r="K45" s="70">
        <v>36460027961</v>
      </c>
      <c r="L45" s="70">
        <v>126311449760</v>
      </c>
      <c r="M45" s="72">
        <v>61666481073</v>
      </c>
      <c r="N45" s="70">
        <f>SUM(N46:N54)</f>
        <v>0</v>
      </c>
      <c r="O45" s="70">
        <f>SUM(O46:O54)</f>
        <v>0</v>
      </c>
      <c r="P45" s="70">
        <f>SUM(P46:P54)</f>
        <v>0</v>
      </c>
      <c r="Q45" s="70">
        <f>SUM(Q46:Q54)</f>
        <v>0</v>
      </c>
      <c r="R45" s="70">
        <f t="shared" si="3"/>
        <v>126311449760</v>
      </c>
      <c r="S45" s="70">
        <f t="shared" si="3"/>
        <v>61666481073</v>
      </c>
      <c r="T45" s="70">
        <f>SUM(T46:T54)</f>
        <v>0</v>
      </c>
    </row>
    <row r="46" spans="2:20" s="55" customFormat="1">
      <c r="B46" s="56" t="s">
        <v>299</v>
      </c>
      <c r="C46" s="57" t="s">
        <v>103</v>
      </c>
      <c r="D46" s="69" t="s">
        <v>11</v>
      </c>
      <c r="E46" s="59">
        <v>1518450440</v>
      </c>
      <c r="F46" s="59">
        <v>155540160</v>
      </c>
      <c r="G46" s="59"/>
      <c r="H46" s="60">
        <v>0</v>
      </c>
      <c r="I46" s="59">
        <v>0</v>
      </c>
      <c r="J46" s="59"/>
      <c r="K46" s="59"/>
      <c r="L46" s="59">
        <v>155540160</v>
      </c>
      <c r="M46" s="61">
        <v>30071099</v>
      </c>
      <c r="N46" s="59"/>
      <c r="O46" s="59"/>
      <c r="P46" s="59"/>
      <c r="Q46" s="59"/>
      <c r="R46" s="59">
        <f t="shared" si="3"/>
        <v>155540160</v>
      </c>
      <c r="S46" s="59">
        <f t="shared" si="3"/>
        <v>30071099</v>
      </c>
      <c r="T46" s="59"/>
    </row>
    <row r="47" spans="2:20" s="55" customFormat="1" ht="24">
      <c r="B47" s="56" t="s">
        <v>300</v>
      </c>
      <c r="C47" s="57" t="s">
        <v>105</v>
      </c>
      <c r="D47" s="69" t="s">
        <v>11</v>
      </c>
      <c r="E47" s="59">
        <v>1000000000</v>
      </c>
      <c r="F47" s="59">
        <v>1000000000</v>
      </c>
      <c r="G47" s="59"/>
      <c r="H47" s="60">
        <v>0</v>
      </c>
      <c r="I47" s="59">
        <v>0</v>
      </c>
      <c r="J47" s="59"/>
      <c r="K47" s="59"/>
      <c r="L47" s="59">
        <v>1000000000</v>
      </c>
      <c r="M47" s="61">
        <v>1000000000</v>
      </c>
      <c r="N47" s="59"/>
      <c r="O47" s="59"/>
      <c r="P47" s="59"/>
      <c r="Q47" s="59"/>
      <c r="R47" s="59">
        <f t="shared" si="3"/>
        <v>1000000000</v>
      </c>
      <c r="S47" s="59">
        <f t="shared" si="3"/>
        <v>1000000000</v>
      </c>
      <c r="T47" s="59"/>
    </row>
    <row r="48" spans="2:20" s="55" customFormat="1" ht="24">
      <c r="B48" s="56" t="s">
        <v>301</v>
      </c>
      <c r="C48" s="57" t="s">
        <v>109</v>
      </c>
      <c r="D48" s="69" t="s">
        <v>11</v>
      </c>
      <c r="E48" s="59">
        <v>68492893211</v>
      </c>
      <c r="F48" s="59">
        <v>22839762521</v>
      </c>
      <c r="G48" s="59"/>
      <c r="H48" s="60">
        <v>72908000000</v>
      </c>
      <c r="I48" s="59">
        <v>64308000000</v>
      </c>
      <c r="J48" s="59">
        <v>64307972427</v>
      </c>
      <c r="K48" s="59">
        <v>24447953593</v>
      </c>
      <c r="L48" s="59">
        <v>87147734948</v>
      </c>
      <c r="M48" s="61">
        <v>38156667462</v>
      </c>
      <c r="N48" s="59"/>
      <c r="O48" s="59"/>
      <c r="P48" s="59"/>
      <c r="Q48" s="59"/>
      <c r="R48" s="59">
        <f t="shared" si="3"/>
        <v>87147734948</v>
      </c>
      <c r="S48" s="59">
        <f t="shared" si="3"/>
        <v>38156667462</v>
      </c>
      <c r="T48" s="59"/>
    </row>
    <row r="49" spans="2:20" s="55" customFormat="1" ht="24">
      <c r="B49" s="56" t="s">
        <v>302</v>
      </c>
      <c r="C49" s="57" t="s">
        <v>111</v>
      </c>
      <c r="D49" s="69" t="s">
        <v>11</v>
      </c>
      <c r="E49" s="59">
        <v>14712496000</v>
      </c>
      <c r="F49" s="59">
        <v>12734982483</v>
      </c>
      <c r="G49" s="59"/>
      <c r="H49" s="60">
        <v>0</v>
      </c>
      <c r="I49" s="59">
        <v>0</v>
      </c>
      <c r="J49" s="59"/>
      <c r="K49" s="59"/>
      <c r="L49" s="59">
        <v>12734982483</v>
      </c>
      <c r="M49" s="61">
        <v>4861994344</v>
      </c>
      <c r="N49" s="59"/>
      <c r="O49" s="59"/>
      <c r="P49" s="59"/>
      <c r="Q49" s="59"/>
      <c r="R49" s="59">
        <f t="shared" si="3"/>
        <v>12734982483</v>
      </c>
      <c r="S49" s="59">
        <f t="shared" si="3"/>
        <v>4861994344</v>
      </c>
      <c r="T49" s="59"/>
    </row>
    <row r="50" spans="2:20" s="55" customFormat="1">
      <c r="B50" s="56" t="s">
        <v>303</v>
      </c>
      <c r="C50" s="57" t="s">
        <v>113</v>
      </c>
      <c r="D50" s="69" t="s">
        <v>11</v>
      </c>
      <c r="E50" s="59">
        <v>3114455978</v>
      </c>
      <c r="F50" s="59">
        <v>2117959170</v>
      </c>
      <c r="G50" s="59"/>
      <c r="H50" s="60">
        <v>0</v>
      </c>
      <c r="I50" s="59">
        <v>0</v>
      </c>
      <c r="J50" s="59"/>
      <c r="K50" s="59"/>
      <c r="L50" s="59">
        <v>2117959170</v>
      </c>
      <c r="M50" s="61">
        <v>2467651311</v>
      </c>
      <c r="N50" s="59"/>
      <c r="O50" s="59"/>
      <c r="P50" s="59"/>
      <c r="Q50" s="59"/>
      <c r="R50" s="59">
        <f t="shared" si="3"/>
        <v>2117959170</v>
      </c>
      <c r="S50" s="59">
        <f t="shared" si="3"/>
        <v>2467651311</v>
      </c>
      <c r="T50" s="59"/>
    </row>
    <row r="51" spans="2:20" s="55" customFormat="1" ht="24">
      <c r="B51" s="56" t="s">
        <v>304</v>
      </c>
      <c r="C51" s="57" t="s">
        <v>117</v>
      </c>
      <c r="D51" s="69" t="s">
        <v>11</v>
      </c>
      <c r="E51" s="59">
        <v>2103200371</v>
      </c>
      <c r="F51" s="59">
        <v>0</v>
      </c>
      <c r="G51" s="59"/>
      <c r="H51" s="60">
        <v>0</v>
      </c>
      <c r="I51" s="59"/>
      <c r="J51" s="59"/>
      <c r="K51" s="59"/>
      <c r="L51" s="59">
        <v>0</v>
      </c>
      <c r="M51" s="61">
        <v>0</v>
      </c>
      <c r="N51" s="59"/>
      <c r="O51" s="59"/>
      <c r="P51" s="59"/>
      <c r="Q51" s="59"/>
      <c r="R51" s="59">
        <f t="shared" si="3"/>
        <v>0</v>
      </c>
      <c r="S51" s="59">
        <f t="shared" si="3"/>
        <v>0</v>
      </c>
      <c r="T51" s="59"/>
    </row>
    <row r="52" spans="2:20" s="55" customFormat="1">
      <c r="B52" s="56" t="s">
        <v>305</v>
      </c>
      <c r="C52" s="57" t="s">
        <v>119</v>
      </c>
      <c r="D52" s="69" t="s">
        <v>11</v>
      </c>
      <c r="E52" s="59">
        <v>7703504000</v>
      </c>
      <c r="F52" s="59">
        <v>2874009139</v>
      </c>
      <c r="G52" s="59"/>
      <c r="H52" s="60">
        <v>0</v>
      </c>
      <c r="I52" s="59">
        <v>9600000000</v>
      </c>
      <c r="J52" s="59">
        <v>8998668000</v>
      </c>
      <c r="K52" s="59">
        <v>5045420000</v>
      </c>
      <c r="L52" s="59">
        <v>11872677139</v>
      </c>
      <c r="M52" s="61">
        <v>7337321775</v>
      </c>
      <c r="N52" s="59"/>
      <c r="O52" s="59"/>
      <c r="P52" s="59"/>
      <c r="Q52" s="59"/>
      <c r="R52" s="59">
        <f t="shared" si="3"/>
        <v>11872677139</v>
      </c>
      <c r="S52" s="59">
        <f t="shared" si="3"/>
        <v>7337321775</v>
      </c>
      <c r="T52" s="59"/>
    </row>
    <row r="53" spans="2:20" s="55" customFormat="1" ht="24">
      <c r="B53" s="56" t="s">
        <v>306</v>
      </c>
      <c r="C53" s="57" t="s">
        <v>121</v>
      </c>
      <c r="D53" s="69" t="s">
        <v>11</v>
      </c>
      <c r="E53" s="59">
        <v>2467000000</v>
      </c>
      <c r="F53" s="59">
        <v>1746066738</v>
      </c>
      <c r="G53" s="59"/>
      <c r="H53" s="60">
        <v>0</v>
      </c>
      <c r="I53" s="59">
        <v>0</v>
      </c>
      <c r="J53" s="59"/>
      <c r="K53" s="59"/>
      <c r="L53" s="59">
        <v>1746066738</v>
      </c>
      <c r="M53" s="61">
        <v>400000000</v>
      </c>
      <c r="N53" s="59"/>
      <c r="O53" s="59"/>
      <c r="P53" s="59"/>
      <c r="Q53" s="59"/>
      <c r="R53" s="59">
        <f t="shared" si="3"/>
        <v>1746066738</v>
      </c>
      <c r="S53" s="59">
        <f t="shared" si="3"/>
        <v>400000000</v>
      </c>
      <c r="T53" s="59"/>
    </row>
    <row r="54" spans="2:20" s="55" customFormat="1" ht="36">
      <c r="B54" s="56" t="s">
        <v>307</v>
      </c>
      <c r="C54" s="57" t="s">
        <v>123</v>
      </c>
      <c r="D54" s="69" t="s">
        <v>11</v>
      </c>
      <c r="E54" s="59">
        <v>2550000000</v>
      </c>
      <c r="F54" s="59">
        <v>2545784754</v>
      </c>
      <c r="G54" s="59"/>
      <c r="H54" s="60">
        <v>8000000000</v>
      </c>
      <c r="I54" s="59">
        <v>6990704368</v>
      </c>
      <c r="J54" s="59">
        <v>6990704368</v>
      </c>
      <c r="K54" s="59">
        <v>6966654368</v>
      </c>
      <c r="L54" s="59">
        <v>9536489122</v>
      </c>
      <c r="M54" s="61">
        <v>7412775082</v>
      </c>
      <c r="N54" s="59"/>
      <c r="O54" s="59"/>
      <c r="P54" s="59"/>
      <c r="Q54" s="59"/>
      <c r="R54" s="59">
        <f t="shared" si="3"/>
        <v>9536489122</v>
      </c>
      <c r="S54" s="59">
        <f t="shared" si="3"/>
        <v>7412775082</v>
      </c>
      <c r="T54" s="59"/>
    </row>
    <row r="55" spans="2:20" s="55" customFormat="1" ht="15">
      <c r="B55" s="67" t="s">
        <v>128</v>
      </c>
      <c r="C55" s="68"/>
      <c r="D55" s="69" t="s">
        <v>0</v>
      </c>
      <c r="E55" s="70">
        <v>9210600000</v>
      </c>
      <c r="F55" s="70">
        <v>7078793075</v>
      </c>
      <c r="G55" s="70"/>
      <c r="H55" s="71">
        <v>22576126000</v>
      </c>
      <c r="I55" s="70">
        <v>22576126000</v>
      </c>
      <c r="J55" s="70">
        <v>22572773016</v>
      </c>
      <c r="K55" s="70">
        <v>15636637046</v>
      </c>
      <c r="L55" s="70">
        <v>29651566091</v>
      </c>
      <c r="M55" s="72">
        <v>22178899917</v>
      </c>
      <c r="N55" s="70">
        <f>SUM(N56:N57)</f>
        <v>0</v>
      </c>
      <c r="O55" s="70">
        <f t="shared" ref="O55:Q55" si="6">SUM(O56:O57)</f>
        <v>0</v>
      </c>
      <c r="P55" s="70">
        <f t="shared" si="6"/>
        <v>0</v>
      </c>
      <c r="Q55" s="70">
        <f t="shared" si="6"/>
        <v>0</v>
      </c>
      <c r="R55" s="70">
        <f t="shared" si="3"/>
        <v>29651566091</v>
      </c>
      <c r="S55" s="70">
        <f t="shared" si="3"/>
        <v>22178899917</v>
      </c>
      <c r="T55" s="70">
        <f>SUM(T56:T57)</f>
        <v>0</v>
      </c>
    </row>
    <row r="56" spans="2:20" s="55" customFormat="1" ht="36">
      <c r="B56" s="56" t="s">
        <v>308</v>
      </c>
      <c r="C56" s="57" t="s">
        <v>132</v>
      </c>
      <c r="D56" s="69" t="s">
        <v>0</v>
      </c>
      <c r="E56" s="59">
        <v>6540379000</v>
      </c>
      <c r="F56" s="59">
        <v>6540379000</v>
      </c>
      <c r="G56" s="59"/>
      <c r="H56" s="60">
        <v>5500000000</v>
      </c>
      <c r="I56" s="59">
        <v>5500000000</v>
      </c>
      <c r="J56" s="59">
        <v>5496647016</v>
      </c>
      <c r="K56" s="59">
        <v>606939136</v>
      </c>
      <c r="L56" s="59">
        <v>12037026016</v>
      </c>
      <c r="M56" s="61">
        <v>4975313936</v>
      </c>
      <c r="N56" s="59"/>
      <c r="O56" s="59"/>
      <c r="P56" s="59"/>
      <c r="Q56" s="59"/>
      <c r="R56" s="59">
        <f t="shared" si="3"/>
        <v>12037026016</v>
      </c>
      <c r="S56" s="59">
        <f t="shared" si="3"/>
        <v>4975313936</v>
      </c>
      <c r="T56" s="59"/>
    </row>
    <row r="57" spans="2:20" s="55" customFormat="1">
      <c r="B57" s="56" t="s">
        <v>309</v>
      </c>
      <c r="C57" s="57" t="s">
        <v>136</v>
      </c>
      <c r="D57" s="69" t="s">
        <v>0</v>
      </c>
      <c r="E57" s="59">
        <v>2670221000</v>
      </c>
      <c r="F57" s="59">
        <v>538414075</v>
      </c>
      <c r="G57" s="59"/>
      <c r="H57" s="60">
        <v>17076126000</v>
      </c>
      <c r="I57" s="59">
        <v>17076126000</v>
      </c>
      <c r="J57" s="59">
        <v>17076126000</v>
      </c>
      <c r="K57" s="59">
        <v>15029697910</v>
      </c>
      <c r="L57" s="59">
        <v>17614540075</v>
      </c>
      <c r="M57" s="61">
        <v>17203585981</v>
      </c>
      <c r="N57" s="59"/>
      <c r="O57" s="59"/>
      <c r="P57" s="59"/>
      <c r="Q57" s="59"/>
      <c r="R57" s="59">
        <f t="shared" si="3"/>
        <v>17614540075</v>
      </c>
      <c r="S57" s="59">
        <f t="shared" si="3"/>
        <v>17203585981</v>
      </c>
      <c r="T57" s="59"/>
    </row>
    <row r="58" spans="2:20" s="55" customFormat="1" ht="15">
      <c r="B58" s="67" t="s">
        <v>137</v>
      </c>
      <c r="C58" s="68"/>
      <c r="D58" s="69" t="s">
        <v>10</v>
      </c>
      <c r="E58" s="70">
        <v>16294000000</v>
      </c>
      <c r="F58" s="70">
        <v>16195097357</v>
      </c>
      <c r="G58" s="70"/>
      <c r="H58" s="71">
        <v>7281554000</v>
      </c>
      <c r="I58" s="70">
        <v>7281554000</v>
      </c>
      <c r="J58" s="70">
        <v>7279787347</v>
      </c>
      <c r="K58" s="70">
        <v>776649249</v>
      </c>
      <c r="L58" s="70">
        <v>23474884704</v>
      </c>
      <c r="M58" s="72">
        <v>10389088925</v>
      </c>
      <c r="N58" s="70">
        <f>SUM(N59:N60)</f>
        <v>0</v>
      </c>
      <c r="O58" s="70">
        <f t="shared" ref="O58:Q58" si="7">SUM(O59:O60)</f>
        <v>0</v>
      </c>
      <c r="P58" s="70">
        <f t="shared" si="7"/>
        <v>0</v>
      </c>
      <c r="Q58" s="70">
        <f t="shared" si="7"/>
        <v>0</v>
      </c>
      <c r="R58" s="70">
        <f t="shared" si="3"/>
        <v>23474884704</v>
      </c>
      <c r="S58" s="70">
        <f t="shared" si="3"/>
        <v>10389088925</v>
      </c>
      <c r="T58" s="70">
        <f>SUM(T59:T60)</f>
        <v>0</v>
      </c>
    </row>
    <row r="59" spans="2:20" s="55" customFormat="1">
      <c r="B59" s="56" t="s">
        <v>310</v>
      </c>
      <c r="C59" s="57" t="s">
        <v>139</v>
      </c>
      <c r="D59" s="69" t="s">
        <v>10</v>
      </c>
      <c r="E59" s="59">
        <v>14924000000</v>
      </c>
      <c r="F59" s="59">
        <v>14842934070</v>
      </c>
      <c r="G59" s="59"/>
      <c r="H59" s="60">
        <v>7281554000</v>
      </c>
      <c r="I59" s="59">
        <v>7281554000</v>
      </c>
      <c r="J59" s="59">
        <v>7279787347</v>
      </c>
      <c r="K59" s="59">
        <v>776649249</v>
      </c>
      <c r="L59" s="59">
        <v>22122721417</v>
      </c>
      <c r="M59" s="61">
        <v>9589036126</v>
      </c>
      <c r="N59" s="59"/>
      <c r="O59" s="59"/>
      <c r="P59" s="59"/>
      <c r="Q59" s="59"/>
      <c r="R59" s="59">
        <f t="shared" si="3"/>
        <v>22122721417</v>
      </c>
      <c r="S59" s="59">
        <f t="shared" si="3"/>
        <v>9589036126</v>
      </c>
      <c r="T59" s="59"/>
    </row>
    <row r="60" spans="2:20" s="55" customFormat="1" ht="24">
      <c r="B60" s="56" t="s">
        <v>311</v>
      </c>
      <c r="C60" s="57" t="s">
        <v>141</v>
      </c>
      <c r="D60" s="69" t="s">
        <v>10</v>
      </c>
      <c r="E60" s="59">
        <v>1370000000</v>
      </c>
      <c r="F60" s="59">
        <v>1352163287</v>
      </c>
      <c r="G60" s="59"/>
      <c r="H60" s="60">
        <v>0</v>
      </c>
      <c r="I60" s="59">
        <v>0</v>
      </c>
      <c r="J60" s="59"/>
      <c r="K60" s="59"/>
      <c r="L60" s="59">
        <v>1352163287</v>
      </c>
      <c r="M60" s="61">
        <v>800052799</v>
      </c>
      <c r="N60" s="59"/>
      <c r="O60" s="59"/>
      <c r="P60" s="59"/>
      <c r="Q60" s="59"/>
      <c r="R60" s="59">
        <f t="shared" si="3"/>
        <v>1352163287</v>
      </c>
      <c r="S60" s="59">
        <f t="shared" si="3"/>
        <v>800052799</v>
      </c>
      <c r="T60" s="59"/>
    </row>
    <row r="61" spans="2:20" s="55" customFormat="1" ht="15">
      <c r="B61" s="67" t="s">
        <v>142</v>
      </c>
      <c r="C61" s="68"/>
      <c r="D61" s="69" t="s">
        <v>10</v>
      </c>
      <c r="E61" s="70">
        <v>144391563595</v>
      </c>
      <c r="F61" s="70">
        <v>103190361476</v>
      </c>
      <c r="G61" s="70"/>
      <c r="H61" s="71">
        <v>20000000000</v>
      </c>
      <c r="I61" s="70">
        <v>51880000000</v>
      </c>
      <c r="J61" s="70">
        <v>40223339968</v>
      </c>
      <c r="K61" s="70">
        <v>10318966445</v>
      </c>
      <c r="L61" s="70">
        <v>143413701444</v>
      </c>
      <c r="M61" s="72">
        <v>57217487257</v>
      </c>
      <c r="N61" s="70">
        <f>SUM(N62:N68)</f>
        <v>10000000000</v>
      </c>
      <c r="O61" s="70">
        <f t="shared" ref="O61:Q61" si="8">SUM(O62:O68)</f>
        <v>10000000000</v>
      </c>
      <c r="P61" s="70">
        <f t="shared" si="8"/>
        <v>0</v>
      </c>
      <c r="Q61" s="70">
        <f t="shared" si="8"/>
        <v>0</v>
      </c>
      <c r="R61" s="70">
        <f t="shared" si="3"/>
        <v>143413701444</v>
      </c>
      <c r="S61" s="70">
        <f t="shared" si="3"/>
        <v>57217487257</v>
      </c>
      <c r="T61" s="70">
        <f>SUM(T62:T68)</f>
        <v>0</v>
      </c>
    </row>
    <row r="62" spans="2:20" s="55" customFormat="1" ht="24">
      <c r="B62" s="56" t="s">
        <v>31</v>
      </c>
      <c r="C62" s="57" t="s">
        <v>312</v>
      </c>
      <c r="D62" s="69" t="s">
        <v>10</v>
      </c>
      <c r="E62" s="59">
        <v>5000000000</v>
      </c>
      <c r="F62" s="59">
        <v>5000000000</v>
      </c>
      <c r="G62" s="59"/>
      <c r="H62" s="60">
        <v>10000000000</v>
      </c>
      <c r="I62" s="59">
        <v>7212000000</v>
      </c>
      <c r="J62" s="59">
        <v>7176208903</v>
      </c>
      <c r="K62" s="59">
        <v>4751966445</v>
      </c>
      <c r="L62" s="59">
        <v>12176208903</v>
      </c>
      <c r="M62" s="61">
        <v>4751966445</v>
      </c>
      <c r="N62" s="59"/>
      <c r="O62" s="59"/>
      <c r="P62" s="59"/>
      <c r="Q62" s="59"/>
      <c r="R62" s="59">
        <f t="shared" si="3"/>
        <v>12176208903</v>
      </c>
      <c r="S62" s="59">
        <f t="shared" si="3"/>
        <v>4751966445</v>
      </c>
      <c r="T62" s="59"/>
    </row>
    <row r="63" spans="2:20" s="55" customFormat="1" ht="24">
      <c r="B63" s="56" t="s">
        <v>313</v>
      </c>
      <c r="C63" s="57" t="s">
        <v>146</v>
      </c>
      <c r="D63" s="69" t="s">
        <v>10</v>
      </c>
      <c r="E63" s="59">
        <v>7837303000</v>
      </c>
      <c r="F63" s="59">
        <v>7655410779</v>
      </c>
      <c r="G63" s="59"/>
      <c r="H63" s="60">
        <v>0</v>
      </c>
      <c r="I63" s="59">
        <v>14830000000</v>
      </c>
      <c r="J63" s="59">
        <v>13943467293</v>
      </c>
      <c r="K63" s="59">
        <v>0</v>
      </c>
      <c r="L63" s="59">
        <v>21598878072</v>
      </c>
      <c r="M63" s="61">
        <v>1395969772</v>
      </c>
      <c r="N63" s="59"/>
      <c r="O63" s="59"/>
      <c r="P63" s="59"/>
      <c r="Q63" s="59"/>
      <c r="R63" s="59">
        <f t="shared" si="3"/>
        <v>21598878072</v>
      </c>
      <c r="S63" s="59">
        <f t="shared" si="3"/>
        <v>1395969772</v>
      </c>
      <c r="T63" s="59"/>
    </row>
    <row r="64" spans="2:20" s="55" customFormat="1" ht="24">
      <c r="B64" s="80" t="s">
        <v>314</v>
      </c>
      <c r="C64" s="57" t="s">
        <v>315</v>
      </c>
      <c r="D64" s="69" t="s">
        <v>10</v>
      </c>
      <c r="E64" s="76"/>
      <c r="F64" s="76"/>
      <c r="G64" s="76"/>
      <c r="H64" s="81"/>
      <c r="I64" s="82"/>
      <c r="J64" s="82"/>
      <c r="K64" s="82"/>
      <c r="L64" s="82"/>
      <c r="M64" s="83"/>
      <c r="N64" s="82">
        <v>0</v>
      </c>
      <c r="O64" s="82">
        <v>3360866436</v>
      </c>
      <c r="P64" s="82">
        <v>0</v>
      </c>
      <c r="Q64" s="82">
        <v>0</v>
      </c>
      <c r="R64" s="59">
        <f t="shared" si="3"/>
        <v>0</v>
      </c>
      <c r="S64" s="59">
        <f t="shared" si="3"/>
        <v>0</v>
      </c>
      <c r="T64" s="82"/>
    </row>
    <row r="65" spans="2:22" s="55" customFormat="1">
      <c r="B65" s="80" t="s">
        <v>316</v>
      </c>
      <c r="C65" s="57" t="s">
        <v>317</v>
      </c>
      <c r="D65" s="69"/>
      <c r="E65" s="76"/>
      <c r="F65" s="76"/>
      <c r="G65" s="76"/>
      <c r="H65" s="81"/>
      <c r="I65" s="82"/>
      <c r="J65" s="82"/>
      <c r="K65" s="82"/>
      <c r="L65" s="82"/>
      <c r="M65" s="83"/>
      <c r="N65" s="82"/>
      <c r="O65" s="82">
        <v>6639133564</v>
      </c>
      <c r="P65" s="82"/>
      <c r="Q65" s="82"/>
      <c r="R65" s="59">
        <f t="shared" si="3"/>
        <v>0</v>
      </c>
      <c r="S65" s="59">
        <f t="shared" si="3"/>
        <v>0</v>
      </c>
      <c r="T65" s="82"/>
    </row>
    <row r="66" spans="2:22" s="55" customFormat="1" ht="24">
      <c r="B66" s="56" t="s">
        <v>318</v>
      </c>
      <c r="C66" s="57" t="s">
        <v>150</v>
      </c>
      <c r="D66" s="69" t="s">
        <v>10</v>
      </c>
      <c r="E66" s="59">
        <v>24971368000</v>
      </c>
      <c r="F66" s="59">
        <v>22532371781</v>
      </c>
      <c r="G66" s="59"/>
      <c r="H66" s="60">
        <v>10000000000</v>
      </c>
      <c r="I66" s="59">
        <v>11621000000</v>
      </c>
      <c r="J66" s="59">
        <v>1375511114</v>
      </c>
      <c r="K66" s="59">
        <v>0</v>
      </c>
      <c r="L66" s="59">
        <v>23907882895</v>
      </c>
      <c r="M66" s="61">
        <v>1285395917</v>
      </c>
      <c r="N66" s="59">
        <v>10000000000</v>
      </c>
      <c r="O66" s="59">
        <v>0</v>
      </c>
      <c r="P66" s="59">
        <v>0</v>
      </c>
      <c r="Q66" s="59">
        <v>0</v>
      </c>
      <c r="R66" s="59">
        <f t="shared" si="3"/>
        <v>23907882895</v>
      </c>
      <c r="S66" s="59">
        <f t="shared" si="3"/>
        <v>1285395917</v>
      </c>
      <c r="T66" s="59"/>
    </row>
    <row r="67" spans="2:22" s="55" customFormat="1">
      <c r="B67" s="56" t="s">
        <v>319</v>
      </c>
      <c r="C67" s="57" t="s">
        <v>152</v>
      </c>
      <c r="D67" s="69" t="s">
        <v>10</v>
      </c>
      <c r="E67" s="59">
        <v>68853598595</v>
      </c>
      <c r="F67" s="59">
        <v>31785023570</v>
      </c>
      <c r="G67" s="59"/>
      <c r="H67" s="60">
        <v>0</v>
      </c>
      <c r="I67" s="59">
        <v>5567000000</v>
      </c>
      <c r="J67" s="59">
        <v>5567000000</v>
      </c>
      <c r="K67" s="59">
        <v>5567000000</v>
      </c>
      <c r="L67" s="59">
        <v>37352023570</v>
      </c>
      <c r="M67" s="61">
        <v>33732153283</v>
      </c>
      <c r="N67" s="59"/>
      <c r="O67" s="59"/>
      <c r="P67" s="59"/>
      <c r="Q67" s="59"/>
      <c r="R67" s="59">
        <f t="shared" si="3"/>
        <v>37352023570</v>
      </c>
      <c r="S67" s="59">
        <f t="shared" si="3"/>
        <v>33732153283</v>
      </c>
      <c r="T67" s="59"/>
    </row>
    <row r="68" spans="2:22" s="55" customFormat="1" ht="24">
      <c r="B68" s="56" t="s">
        <v>320</v>
      </c>
      <c r="C68" s="57" t="s">
        <v>154</v>
      </c>
      <c r="D68" s="69" t="s">
        <v>10</v>
      </c>
      <c r="E68" s="59">
        <v>37729294000</v>
      </c>
      <c r="F68" s="59">
        <v>36217555346</v>
      </c>
      <c r="G68" s="59"/>
      <c r="H68" s="60">
        <v>0</v>
      </c>
      <c r="I68" s="59">
        <v>12650000000</v>
      </c>
      <c r="J68" s="59">
        <v>12161152658</v>
      </c>
      <c r="K68" s="59">
        <v>0</v>
      </c>
      <c r="L68" s="59">
        <v>48378708004</v>
      </c>
      <c r="M68" s="61">
        <v>16052001840</v>
      </c>
      <c r="N68" s="59"/>
      <c r="O68" s="59"/>
      <c r="P68" s="59"/>
      <c r="Q68" s="59"/>
      <c r="R68" s="59">
        <f t="shared" si="3"/>
        <v>48378708004</v>
      </c>
      <c r="S68" s="59">
        <f t="shared" si="3"/>
        <v>16052001840</v>
      </c>
      <c r="T68" s="59"/>
    </row>
    <row r="69" spans="2:22" s="55" customFormat="1" ht="15">
      <c r="B69" s="67" t="s">
        <v>157</v>
      </c>
      <c r="C69" s="68"/>
      <c r="D69" s="69" t="s">
        <v>2</v>
      </c>
      <c r="E69" s="70">
        <v>21091402000</v>
      </c>
      <c r="F69" s="70">
        <v>11786682684</v>
      </c>
      <c r="G69" s="70"/>
      <c r="H69" s="71">
        <v>16839846000</v>
      </c>
      <c r="I69" s="70">
        <v>9203661238</v>
      </c>
      <c r="J69" s="70">
        <v>8740833252</v>
      </c>
      <c r="K69" s="70">
        <v>1352262847</v>
      </c>
      <c r="L69" s="70">
        <v>20527515936</v>
      </c>
      <c r="M69" s="72">
        <v>4150839633</v>
      </c>
      <c r="N69" s="70">
        <f>SUM(N70:N76)</f>
        <v>7500000000</v>
      </c>
      <c r="O69" s="70">
        <f>SUM(O70:O76)</f>
        <v>7475249701</v>
      </c>
      <c r="P69" s="70">
        <f>SUM(P70:P76)</f>
        <v>1302081753</v>
      </c>
      <c r="Q69" s="70">
        <f>SUM(Q70:Q76)</f>
        <v>260063193</v>
      </c>
      <c r="R69" s="70">
        <f t="shared" si="3"/>
        <v>21829597689</v>
      </c>
      <c r="S69" s="70">
        <f t="shared" si="3"/>
        <v>4410902826</v>
      </c>
      <c r="T69" s="70">
        <f>SUM(T70:T76)</f>
        <v>0</v>
      </c>
    </row>
    <row r="70" spans="2:22" s="55" customFormat="1" ht="24">
      <c r="B70" s="56" t="s">
        <v>321</v>
      </c>
      <c r="C70" s="57" t="s">
        <v>159</v>
      </c>
      <c r="D70" s="69" t="s">
        <v>2</v>
      </c>
      <c r="E70" s="59">
        <v>915311672</v>
      </c>
      <c r="F70" s="59">
        <v>905276224</v>
      </c>
      <c r="G70" s="59"/>
      <c r="H70" s="60">
        <v>500000000</v>
      </c>
      <c r="I70" s="59">
        <v>556090362</v>
      </c>
      <c r="J70" s="59">
        <v>496997587</v>
      </c>
      <c r="K70" s="59">
        <v>190851425</v>
      </c>
      <c r="L70" s="59">
        <v>1402273811</v>
      </c>
      <c r="M70" s="61">
        <v>655288787</v>
      </c>
      <c r="N70" s="59">
        <v>500000000</v>
      </c>
      <c r="O70" s="59">
        <v>56090362</v>
      </c>
      <c r="P70" s="59">
        <v>56090362</v>
      </c>
      <c r="Q70" s="59">
        <v>56090362</v>
      </c>
      <c r="R70" s="59">
        <f t="shared" ref="R70:S101" si="9">+P70+L70</f>
        <v>1458364173</v>
      </c>
      <c r="S70" s="59">
        <f t="shared" si="9"/>
        <v>711379149</v>
      </c>
      <c r="T70" s="59"/>
    </row>
    <row r="71" spans="2:22" s="55" customFormat="1">
      <c r="B71" s="56" t="s">
        <v>322</v>
      </c>
      <c r="C71" s="57" t="s">
        <v>161</v>
      </c>
      <c r="D71" s="69" t="s">
        <v>2</v>
      </c>
      <c r="E71" s="59">
        <v>18361902026</v>
      </c>
      <c r="F71" s="59">
        <v>9100801993</v>
      </c>
      <c r="G71" s="59"/>
      <c r="H71" s="60">
        <v>15289846000</v>
      </c>
      <c r="I71" s="59">
        <v>7466693366</v>
      </c>
      <c r="J71" s="59">
        <v>7200140730</v>
      </c>
      <c r="K71" s="59">
        <v>924744756</v>
      </c>
      <c r="L71" s="59">
        <v>16300942723</v>
      </c>
      <c r="M71" s="61">
        <v>2503177877</v>
      </c>
      <c r="N71" s="59">
        <v>6000000000</v>
      </c>
      <c r="O71" s="59">
        <v>1401303</v>
      </c>
      <c r="P71" s="59">
        <v>1401303</v>
      </c>
      <c r="Q71" s="59">
        <v>1401303</v>
      </c>
      <c r="R71" s="59">
        <f t="shared" si="9"/>
        <v>16302344026</v>
      </c>
      <c r="S71" s="59">
        <f t="shared" si="9"/>
        <v>2504579180</v>
      </c>
      <c r="T71" s="59"/>
    </row>
    <row r="72" spans="2:22" s="55" customFormat="1" ht="24">
      <c r="B72" s="56" t="s">
        <v>323</v>
      </c>
      <c r="C72" s="57" t="s">
        <v>163</v>
      </c>
      <c r="D72" s="69" t="s">
        <v>2</v>
      </c>
      <c r="E72" s="59">
        <v>1814188302</v>
      </c>
      <c r="F72" s="59">
        <v>1780604467</v>
      </c>
      <c r="G72" s="59"/>
      <c r="H72" s="60">
        <v>900000000</v>
      </c>
      <c r="I72" s="59">
        <v>1030877510</v>
      </c>
      <c r="J72" s="59">
        <v>893694935</v>
      </c>
      <c r="K72" s="59">
        <v>236666666</v>
      </c>
      <c r="L72" s="59">
        <v>2674299402</v>
      </c>
      <c r="M72" s="61">
        <v>992372969</v>
      </c>
      <c r="N72" s="59">
        <v>1000000000</v>
      </c>
      <c r="O72" s="59">
        <v>130877510</v>
      </c>
      <c r="P72" s="59">
        <v>130877510</v>
      </c>
      <c r="Q72" s="59">
        <v>56090362</v>
      </c>
      <c r="R72" s="59">
        <f t="shared" si="9"/>
        <v>2805176912</v>
      </c>
      <c r="S72" s="59">
        <f t="shared" si="9"/>
        <v>1048463331</v>
      </c>
      <c r="T72" s="59"/>
    </row>
    <row r="73" spans="2:22" s="55" customFormat="1" ht="24">
      <c r="B73" s="80" t="s">
        <v>324</v>
      </c>
      <c r="C73" s="57" t="s">
        <v>325</v>
      </c>
      <c r="D73" s="69"/>
      <c r="E73" s="76"/>
      <c r="F73" s="76"/>
      <c r="G73" s="76"/>
      <c r="H73" s="81"/>
      <c r="I73" s="82"/>
      <c r="J73" s="82"/>
      <c r="K73" s="82"/>
      <c r="L73" s="82"/>
      <c r="M73" s="83"/>
      <c r="N73" s="82"/>
      <c r="O73" s="82">
        <v>3651479567</v>
      </c>
      <c r="P73" s="82">
        <v>394303315</v>
      </c>
      <c r="Q73" s="82">
        <v>118965667</v>
      </c>
      <c r="R73" s="59">
        <f t="shared" si="9"/>
        <v>394303315</v>
      </c>
      <c r="S73" s="59">
        <f t="shared" si="9"/>
        <v>118965667</v>
      </c>
      <c r="T73" s="82"/>
    </row>
    <row r="74" spans="2:22" s="55" customFormat="1" ht="48">
      <c r="B74" s="80" t="s">
        <v>326</v>
      </c>
      <c r="C74" s="57" t="s">
        <v>327</v>
      </c>
      <c r="D74" s="69" t="s">
        <v>2</v>
      </c>
      <c r="E74" s="76"/>
      <c r="F74" s="76"/>
      <c r="G74" s="76"/>
      <c r="H74" s="81"/>
      <c r="I74" s="82"/>
      <c r="J74" s="82"/>
      <c r="K74" s="82"/>
      <c r="L74" s="82"/>
      <c r="M74" s="83"/>
      <c r="N74" s="82"/>
      <c r="O74" s="82">
        <v>1348520433</v>
      </c>
      <c r="P74" s="82">
        <v>0</v>
      </c>
      <c r="Q74" s="82">
        <v>0</v>
      </c>
      <c r="R74" s="59">
        <f t="shared" si="9"/>
        <v>0</v>
      </c>
      <c r="S74" s="59">
        <f t="shared" si="9"/>
        <v>0</v>
      </c>
      <c r="T74" s="82"/>
    </row>
    <row r="75" spans="2:22" s="55" customFormat="1" ht="24">
      <c r="B75" s="80" t="s">
        <v>328</v>
      </c>
      <c r="C75" s="57" t="s">
        <v>329</v>
      </c>
      <c r="D75" s="69" t="s">
        <v>2</v>
      </c>
      <c r="E75" s="76"/>
      <c r="F75" s="76"/>
      <c r="G75" s="76"/>
      <c r="H75" s="81"/>
      <c r="I75" s="82"/>
      <c r="J75" s="82"/>
      <c r="K75" s="82"/>
      <c r="L75" s="82"/>
      <c r="M75" s="83"/>
      <c r="N75" s="82"/>
      <c r="O75" s="82">
        <v>2286880526</v>
      </c>
      <c r="P75" s="82">
        <v>719409263</v>
      </c>
      <c r="Q75" s="82">
        <v>27515499</v>
      </c>
      <c r="R75" s="59">
        <f t="shared" si="9"/>
        <v>719409263</v>
      </c>
      <c r="S75" s="59">
        <f t="shared" si="9"/>
        <v>27515499</v>
      </c>
      <c r="T75" s="82"/>
    </row>
    <row r="76" spans="2:22" s="55" customFormat="1" ht="24">
      <c r="B76" s="62" t="s">
        <v>17</v>
      </c>
      <c r="C76" s="63" t="s">
        <v>330</v>
      </c>
      <c r="D76" s="69" t="s">
        <v>2</v>
      </c>
      <c r="E76" s="64">
        <v>0</v>
      </c>
      <c r="F76" s="64">
        <v>0</v>
      </c>
      <c r="G76" s="64"/>
      <c r="H76" s="65">
        <v>150000000</v>
      </c>
      <c r="I76" s="64">
        <v>150000000</v>
      </c>
      <c r="J76" s="64">
        <v>150000000</v>
      </c>
      <c r="K76" s="64">
        <v>0</v>
      </c>
      <c r="L76" s="64">
        <v>150000000</v>
      </c>
      <c r="M76" s="66">
        <v>0</v>
      </c>
      <c r="N76" s="64"/>
      <c r="O76" s="64"/>
      <c r="P76" s="64"/>
      <c r="Q76" s="64"/>
      <c r="R76" s="59">
        <f t="shared" si="9"/>
        <v>150000000</v>
      </c>
      <c r="S76" s="59">
        <f t="shared" si="9"/>
        <v>0</v>
      </c>
      <c r="T76" s="64"/>
    </row>
    <row r="77" spans="2:22" s="55" customFormat="1" ht="15">
      <c r="B77" s="67" t="s">
        <v>164</v>
      </c>
      <c r="C77" s="68"/>
      <c r="D77" s="69" t="s">
        <v>9</v>
      </c>
      <c r="E77" s="70">
        <v>355864886902</v>
      </c>
      <c r="F77" s="70">
        <v>95861123832</v>
      </c>
      <c r="G77" s="70"/>
      <c r="H77" s="71">
        <v>273599000000</v>
      </c>
      <c r="I77" s="70">
        <v>240951545070</v>
      </c>
      <c r="J77" s="70">
        <v>214361147212</v>
      </c>
      <c r="K77" s="70">
        <v>107866600984</v>
      </c>
      <c r="L77" s="70">
        <v>310222271044</v>
      </c>
      <c r="M77" s="72">
        <v>188601579876</v>
      </c>
      <c r="N77" s="70">
        <f>SUM(N78:N88)</f>
        <v>147000000000</v>
      </c>
      <c r="O77" s="70">
        <f>SUM(O78:O88)</f>
        <v>47000000000</v>
      </c>
      <c r="P77" s="70">
        <f>SUM(P78:P88)</f>
        <v>12874874067</v>
      </c>
      <c r="Q77" s="70">
        <f>SUM(Q78:Q88)</f>
        <v>12223616791</v>
      </c>
      <c r="R77" s="70">
        <f t="shared" si="9"/>
        <v>323097145111</v>
      </c>
      <c r="S77" s="70">
        <f t="shared" si="9"/>
        <v>200825196667</v>
      </c>
      <c r="T77" s="70">
        <f>SUM(T78:T88)</f>
        <v>143888631</v>
      </c>
      <c r="V77" s="84"/>
    </row>
    <row r="78" spans="2:22" s="55" customFormat="1" ht="24">
      <c r="B78" s="56" t="s">
        <v>331</v>
      </c>
      <c r="C78" s="57" t="s">
        <v>167</v>
      </c>
      <c r="D78" s="69" t="s">
        <v>9</v>
      </c>
      <c r="E78" s="59">
        <v>28884551587</v>
      </c>
      <c r="F78" s="59">
        <v>521938235</v>
      </c>
      <c r="G78" s="59"/>
      <c r="H78" s="60">
        <v>27278813000</v>
      </c>
      <c r="I78" s="59">
        <v>26742428740</v>
      </c>
      <c r="J78" s="59">
        <v>25644092006</v>
      </c>
      <c r="K78" s="59">
        <v>21261203537</v>
      </c>
      <c r="L78" s="59">
        <v>26166030241</v>
      </c>
      <c r="M78" s="61">
        <v>30907778397</v>
      </c>
      <c r="N78" s="59"/>
      <c r="O78" s="59"/>
      <c r="P78" s="59"/>
      <c r="Q78" s="59"/>
      <c r="R78" s="59">
        <f t="shared" si="9"/>
        <v>26166030241</v>
      </c>
      <c r="S78" s="59">
        <f t="shared" si="9"/>
        <v>30907778397</v>
      </c>
      <c r="T78" s="59"/>
    </row>
    <row r="79" spans="2:22" s="55" customFormat="1" ht="24">
      <c r="B79" s="56" t="s">
        <v>332</v>
      </c>
      <c r="C79" s="57" t="s">
        <v>169</v>
      </c>
      <c r="D79" s="69" t="s">
        <v>9</v>
      </c>
      <c r="E79" s="59">
        <v>188127119883</v>
      </c>
      <c r="F79" s="59">
        <v>45571930970</v>
      </c>
      <c r="G79" s="59"/>
      <c r="H79" s="60">
        <v>159340713000</v>
      </c>
      <c r="I79" s="59">
        <v>127229642330</v>
      </c>
      <c r="J79" s="59">
        <v>101225542596</v>
      </c>
      <c r="K79" s="59">
        <v>26992072818</v>
      </c>
      <c r="L79" s="59">
        <v>146797473566</v>
      </c>
      <c r="M79" s="61">
        <v>52439618698</v>
      </c>
      <c r="N79" s="59">
        <v>139000000000</v>
      </c>
      <c r="O79" s="59">
        <v>4367505422</v>
      </c>
      <c r="P79" s="59">
        <v>4367505422</v>
      </c>
      <c r="Q79" s="59">
        <v>4223616791</v>
      </c>
      <c r="R79" s="59">
        <f t="shared" si="9"/>
        <v>151164978988</v>
      </c>
      <c r="S79" s="59">
        <f t="shared" si="9"/>
        <v>56663235489</v>
      </c>
      <c r="T79" s="59">
        <v>143888631</v>
      </c>
    </row>
    <row r="80" spans="2:22" s="55" customFormat="1" ht="24">
      <c r="B80" s="56" t="s">
        <v>333</v>
      </c>
      <c r="C80" s="57" t="s">
        <v>171</v>
      </c>
      <c r="D80" s="69" t="s">
        <v>9</v>
      </c>
      <c r="E80" s="59">
        <v>58660886902</v>
      </c>
      <c r="F80" s="59">
        <v>0</v>
      </c>
      <c r="G80" s="59"/>
      <c r="H80" s="60">
        <v>54391126000</v>
      </c>
      <c r="I80" s="59">
        <v>54391126000</v>
      </c>
      <c r="J80" s="59">
        <v>54391125375</v>
      </c>
      <c r="K80" s="59">
        <v>32857679760</v>
      </c>
      <c r="L80" s="59">
        <v>54391125375</v>
      </c>
      <c r="M80" s="61">
        <v>61569849453</v>
      </c>
      <c r="N80" s="59"/>
      <c r="O80" s="59"/>
      <c r="P80" s="59"/>
      <c r="Q80" s="59"/>
      <c r="R80" s="59">
        <f t="shared" si="9"/>
        <v>54391125375</v>
      </c>
      <c r="S80" s="59">
        <f t="shared" si="9"/>
        <v>61569849453</v>
      </c>
      <c r="T80" s="59"/>
    </row>
    <row r="81" spans="2:23" s="55" customFormat="1" ht="24">
      <c r="B81" s="56" t="s">
        <v>334</v>
      </c>
      <c r="C81" s="57" t="s">
        <v>173</v>
      </c>
      <c r="D81" s="69" t="s">
        <v>9</v>
      </c>
      <c r="E81" s="59">
        <v>10000000000</v>
      </c>
      <c r="F81" s="59">
        <v>0</v>
      </c>
      <c r="G81" s="59"/>
      <c r="H81" s="60">
        <v>15000000000</v>
      </c>
      <c r="I81" s="59">
        <v>15000000000</v>
      </c>
      <c r="J81" s="59">
        <v>15656790242</v>
      </c>
      <c r="K81" s="59">
        <v>15000000000</v>
      </c>
      <c r="L81" s="59">
        <v>15656790242</v>
      </c>
      <c r="M81" s="61">
        <v>15000000000</v>
      </c>
      <c r="N81" s="59">
        <v>8000000000</v>
      </c>
      <c r="O81" s="59">
        <v>3335115000</v>
      </c>
      <c r="P81" s="59">
        <v>3335115000</v>
      </c>
      <c r="Q81" s="59">
        <v>3335115000</v>
      </c>
      <c r="R81" s="59">
        <f t="shared" si="9"/>
        <v>18991905242</v>
      </c>
      <c r="S81" s="59">
        <f t="shared" si="9"/>
        <v>18335115000</v>
      </c>
      <c r="T81" s="59"/>
    </row>
    <row r="82" spans="2:23" s="55" customFormat="1">
      <c r="B82" s="56" t="s">
        <v>335</v>
      </c>
      <c r="C82" s="57" t="s">
        <v>175</v>
      </c>
      <c r="D82" s="69" t="s">
        <v>9</v>
      </c>
      <c r="E82" s="59">
        <v>11194186742</v>
      </c>
      <c r="F82" s="59">
        <v>6194186742</v>
      </c>
      <c r="G82" s="59"/>
      <c r="H82" s="60"/>
      <c r="I82" s="59"/>
      <c r="J82" s="59"/>
      <c r="K82" s="59"/>
      <c r="L82" s="59">
        <v>6194186742</v>
      </c>
      <c r="M82" s="61">
        <v>9994533813</v>
      </c>
      <c r="N82" s="59"/>
      <c r="O82" s="59"/>
      <c r="P82" s="59"/>
      <c r="Q82" s="59"/>
      <c r="R82" s="59">
        <f t="shared" si="9"/>
        <v>6194186742</v>
      </c>
      <c r="S82" s="59">
        <f t="shared" si="9"/>
        <v>9994533813</v>
      </c>
      <c r="T82" s="59"/>
    </row>
    <row r="83" spans="2:23" s="55" customFormat="1" ht="24">
      <c r="B83" s="80" t="s">
        <v>336</v>
      </c>
      <c r="C83" s="57" t="s">
        <v>169</v>
      </c>
      <c r="D83" s="69" t="s">
        <v>9</v>
      </c>
      <c r="E83" s="76"/>
      <c r="F83" s="76"/>
      <c r="G83" s="76"/>
      <c r="H83" s="81"/>
      <c r="I83" s="82"/>
      <c r="J83" s="82"/>
      <c r="K83" s="82"/>
      <c r="L83" s="82"/>
      <c r="M83" s="83"/>
      <c r="N83" s="82"/>
      <c r="O83" s="82">
        <v>18275828894</v>
      </c>
      <c r="P83" s="82">
        <v>0</v>
      </c>
      <c r="Q83" s="82">
        <v>0</v>
      </c>
      <c r="R83" s="82">
        <f t="shared" si="9"/>
        <v>0</v>
      </c>
      <c r="S83" s="82">
        <f t="shared" si="9"/>
        <v>0</v>
      </c>
      <c r="T83" s="59"/>
    </row>
    <row r="84" spans="2:23" s="55" customFormat="1" ht="24">
      <c r="B84" s="80" t="s">
        <v>337</v>
      </c>
      <c r="C84" s="57" t="s">
        <v>338</v>
      </c>
      <c r="D84" s="69" t="s">
        <v>9</v>
      </c>
      <c r="E84" s="76"/>
      <c r="F84" s="76"/>
      <c r="G84" s="76"/>
      <c r="H84" s="81"/>
      <c r="I84" s="82"/>
      <c r="J84" s="82"/>
      <c r="K84" s="82"/>
      <c r="L84" s="82"/>
      <c r="M84" s="83"/>
      <c r="N84" s="82"/>
      <c r="O84" s="82">
        <v>4664885000</v>
      </c>
      <c r="P84" s="82">
        <v>4664885000</v>
      </c>
      <c r="Q84" s="82">
        <v>4664885000</v>
      </c>
      <c r="R84" s="82">
        <f t="shared" si="9"/>
        <v>4664885000</v>
      </c>
      <c r="S84" s="82">
        <f t="shared" si="9"/>
        <v>4664885000</v>
      </c>
      <c r="T84" s="59"/>
    </row>
    <row r="85" spans="2:23" s="55" customFormat="1" ht="24">
      <c r="B85" s="80" t="s">
        <v>339</v>
      </c>
      <c r="C85" s="57" t="s">
        <v>340</v>
      </c>
      <c r="D85" s="69" t="s">
        <v>9</v>
      </c>
      <c r="E85" s="76"/>
      <c r="F85" s="76"/>
      <c r="G85" s="76"/>
      <c r="H85" s="81"/>
      <c r="I85" s="82"/>
      <c r="J85" s="82"/>
      <c r="K85" s="82"/>
      <c r="L85" s="82"/>
      <c r="M85" s="83"/>
      <c r="N85" s="82"/>
      <c r="O85" s="82">
        <v>16356665684</v>
      </c>
      <c r="P85" s="82">
        <v>507368645</v>
      </c>
      <c r="Q85" s="82">
        <v>0</v>
      </c>
      <c r="R85" s="82">
        <f t="shared" si="9"/>
        <v>507368645</v>
      </c>
      <c r="S85" s="82">
        <f t="shared" si="9"/>
        <v>0</v>
      </c>
      <c r="T85" s="82"/>
    </row>
    <row r="86" spans="2:23" s="55" customFormat="1" ht="24">
      <c r="B86" s="56" t="s">
        <v>30</v>
      </c>
      <c r="C86" s="57" t="s">
        <v>341</v>
      </c>
      <c r="D86" s="69" t="s">
        <v>9</v>
      </c>
      <c r="E86" s="59">
        <v>42955347885</v>
      </c>
      <c r="F86" s="59">
        <v>42955347885</v>
      </c>
      <c r="G86" s="59"/>
      <c r="H86" s="60"/>
      <c r="I86" s="59"/>
      <c r="J86" s="59"/>
      <c r="K86" s="59"/>
      <c r="L86" s="59">
        <v>42955347885</v>
      </c>
      <c r="M86" s="61">
        <v>0</v>
      </c>
      <c r="N86" s="59"/>
      <c r="O86" s="59"/>
      <c r="P86" s="59"/>
      <c r="Q86" s="59"/>
      <c r="R86" s="59">
        <f t="shared" si="9"/>
        <v>42955347885</v>
      </c>
      <c r="S86" s="59">
        <f t="shared" si="9"/>
        <v>0</v>
      </c>
      <c r="T86" s="59"/>
    </row>
    <row r="87" spans="2:23" s="55" customFormat="1">
      <c r="B87" s="56" t="s">
        <v>342</v>
      </c>
      <c r="C87" s="57" t="s">
        <v>181</v>
      </c>
      <c r="D87" s="69" t="s">
        <v>9</v>
      </c>
      <c r="E87" s="59">
        <v>13415073903</v>
      </c>
      <c r="F87" s="59">
        <v>0</v>
      </c>
      <c r="G87" s="59"/>
      <c r="H87" s="60">
        <v>15536348000</v>
      </c>
      <c r="I87" s="59">
        <v>15536348000</v>
      </c>
      <c r="J87" s="59">
        <v>15391596993</v>
      </c>
      <c r="K87" s="59">
        <v>9703644869</v>
      </c>
      <c r="L87" s="59">
        <v>15391596993</v>
      </c>
      <c r="M87" s="61">
        <v>14315099515</v>
      </c>
      <c r="N87" s="59"/>
      <c r="O87" s="59"/>
      <c r="P87" s="59"/>
      <c r="Q87" s="59"/>
      <c r="R87" s="59">
        <f t="shared" si="9"/>
        <v>15391596993</v>
      </c>
      <c r="S87" s="59">
        <f t="shared" si="9"/>
        <v>14315099515</v>
      </c>
      <c r="T87" s="59"/>
    </row>
    <row r="88" spans="2:23" s="55" customFormat="1" ht="24">
      <c r="B88" s="56" t="s">
        <v>343</v>
      </c>
      <c r="C88" s="57" t="s">
        <v>183</v>
      </c>
      <c r="D88" s="69" t="s">
        <v>9</v>
      </c>
      <c r="E88" s="59">
        <v>2627720000</v>
      </c>
      <c r="F88" s="59">
        <v>617720000</v>
      </c>
      <c r="G88" s="59"/>
      <c r="H88" s="60">
        <v>2052000000</v>
      </c>
      <c r="I88" s="59">
        <v>2052000000</v>
      </c>
      <c r="J88" s="59">
        <v>2052000000</v>
      </c>
      <c r="K88" s="59">
        <v>2052000000</v>
      </c>
      <c r="L88" s="59">
        <v>2669720000</v>
      </c>
      <c r="M88" s="61">
        <v>4374700000</v>
      </c>
      <c r="N88" s="59"/>
      <c r="O88" s="59"/>
      <c r="P88" s="59"/>
      <c r="Q88" s="59"/>
      <c r="R88" s="59">
        <f t="shared" si="9"/>
        <v>2669720000</v>
      </c>
      <c r="S88" s="59">
        <f t="shared" si="9"/>
        <v>4374700000</v>
      </c>
      <c r="T88" s="59"/>
    </row>
    <row r="89" spans="2:23" s="55" customFormat="1" ht="15">
      <c r="B89" s="67" t="s">
        <v>184</v>
      </c>
      <c r="C89" s="68"/>
      <c r="D89" s="69" t="s">
        <v>7</v>
      </c>
      <c r="E89" s="70">
        <v>432277445307</v>
      </c>
      <c r="F89" s="70">
        <v>201808109810</v>
      </c>
      <c r="G89" s="70"/>
      <c r="H89" s="71">
        <v>871047571000</v>
      </c>
      <c r="I89" s="70">
        <v>857522571000</v>
      </c>
      <c r="J89" s="70">
        <v>830535711188</v>
      </c>
      <c r="K89" s="70">
        <v>150418824087</v>
      </c>
      <c r="L89" s="70">
        <v>1032343820998</v>
      </c>
      <c r="M89" s="72">
        <v>171590558227</v>
      </c>
      <c r="N89" s="70">
        <f>SUM(N90:N108)</f>
        <v>309341201000</v>
      </c>
      <c r="O89" s="70">
        <f>SUM(O90:O108)</f>
        <v>423517915729</v>
      </c>
      <c r="P89" s="70">
        <f>SUM(P90:P108)</f>
        <v>252172126178</v>
      </c>
      <c r="Q89" s="70">
        <f>SUM(Q90:Q108)</f>
        <v>8767294654</v>
      </c>
      <c r="R89" s="70">
        <f t="shared" si="9"/>
        <v>1284515947176</v>
      </c>
      <c r="S89" s="70">
        <f t="shared" si="9"/>
        <v>180357852881</v>
      </c>
      <c r="T89" s="70">
        <f>SUM(T90:T108)</f>
        <v>15804740371</v>
      </c>
      <c r="U89" s="33"/>
      <c r="W89" s="33"/>
    </row>
    <row r="90" spans="2:23" s="55" customFormat="1">
      <c r="B90" s="56" t="s">
        <v>344</v>
      </c>
      <c r="C90" s="57" t="s">
        <v>186</v>
      </c>
      <c r="D90" s="69" t="s">
        <v>7</v>
      </c>
      <c r="E90" s="59">
        <v>85547137479</v>
      </c>
      <c r="F90" s="59">
        <v>44203130008</v>
      </c>
      <c r="G90" s="59"/>
      <c r="H90" s="60">
        <v>98130214000</v>
      </c>
      <c r="I90" s="59">
        <v>84900396210</v>
      </c>
      <c r="J90" s="59">
        <v>83649827376</v>
      </c>
      <c r="K90" s="59">
        <v>25320182388</v>
      </c>
      <c r="L90" s="59">
        <v>127852957384</v>
      </c>
      <c r="M90" s="61">
        <v>28621188182</v>
      </c>
      <c r="N90" s="59">
        <v>8252355000</v>
      </c>
      <c r="O90" s="59">
        <v>8252355000</v>
      </c>
      <c r="P90" s="59">
        <v>8252355000</v>
      </c>
      <c r="Q90" s="59">
        <v>5934012573</v>
      </c>
      <c r="R90" s="59">
        <f t="shared" si="9"/>
        <v>136105312384</v>
      </c>
      <c r="S90" s="59">
        <f t="shared" si="9"/>
        <v>34555200755</v>
      </c>
      <c r="T90" s="59">
        <v>3639653319</v>
      </c>
    </row>
    <row r="91" spans="2:23" s="55" customFormat="1" ht="24">
      <c r="B91" s="56" t="s">
        <v>345</v>
      </c>
      <c r="C91" s="57" t="s">
        <v>188</v>
      </c>
      <c r="D91" s="69" t="s">
        <v>7</v>
      </c>
      <c r="E91" s="59">
        <v>188156101958</v>
      </c>
      <c r="F91" s="59">
        <v>98001898109</v>
      </c>
      <c r="G91" s="59"/>
      <c r="H91" s="60">
        <v>250081766000</v>
      </c>
      <c r="I91" s="59">
        <v>239309762692</v>
      </c>
      <c r="J91" s="59">
        <v>219555971659</v>
      </c>
      <c r="K91" s="59">
        <v>13772940067</v>
      </c>
      <c r="L91" s="59">
        <v>317557869768</v>
      </c>
      <c r="M91" s="61">
        <v>31007894995</v>
      </c>
      <c r="N91" s="59">
        <v>75230688000</v>
      </c>
      <c r="O91" s="59">
        <v>62499951074</v>
      </c>
      <c r="P91" s="59">
        <v>62499951074</v>
      </c>
      <c r="Q91" s="59">
        <v>270301237</v>
      </c>
      <c r="R91" s="59">
        <f t="shared" si="9"/>
        <v>380057820842</v>
      </c>
      <c r="S91" s="59">
        <f t="shared" si="9"/>
        <v>31278196232</v>
      </c>
      <c r="T91" s="85">
        <v>148713537</v>
      </c>
    </row>
    <row r="92" spans="2:23" s="55" customFormat="1" ht="24">
      <c r="B92" s="80" t="s">
        <v>346</v>
      </c>
      <c r="C92" s="57" t="s">
        <v>347</v>
      </c>
      <c r="D92" s="69" t="s">
        <v>7</v>
      </c>
      <c r="E92" s="76"/>
      <c r="F92" s="76"/>
      <c r="G92" s="76"/>
      <c r="H92" s="81"/>
      <c r="I92" s="82"/>
      <c r="J92" s="82"/>
      <c r="K92" s="82"/>
      <c r="L92" s="82"/>
      <c r="M92" s="83"/>
      <c r="N92" s="82"/>
      <c r="O92" s="82">
        <v>8007181718</v>
      </c>
      <c r="P92" s="82">
        <v>3346738822</v>
      </c>
      <c r="Q92" s="82">
        <v>0</v>
      </c>
      <c r="R92" s="82">
        <f t="shared" si="9"/>
        <v>3346738822</v>
      </c>
      <c r="S92" s="82">
        <f t="shared" si="9"/>
        <v>0</v>
      </c>
      <c r="T92" s="82">
        <v>3346738822</v>
      </c>
      <c r="U92" s="86"/>
      <c r="W92" s="33"/>
    </row>
    <row r="93" spans="2:23" s="55" customFormat="1">
      <c r="B93" s="80" t="s">
        <v>348</v>
      </c>
      <c r="C93" s="57" t="s">
        <v>349</v>
      </c>
      <c r="D93" s="69"/>
      <c r="E93" s="76"/>
      <c r="F93" s="76"/>
      <c r="G93" s="76"/>
      <c r="H93" s="81"/>
      <c r="I93" s="82"/>
      <c r="J93" s="82"/>
      <c r="K93" s="82"/>
      <c r="L93" s="82"/>
      <c r="M93" s="83"/>
      <c r="N93" s="82"/>
      <c r="O93" s="82">
        <v>53770061081</v>
      </c>
      <c r="P93" s="82">
        <v>1999981874</v>
      </c>
      <c r="Q93" s="82">
        <v>888441229</v>
      </c>
      <c r="R93" s="82">
        <f t="shared" si="9"/>
        <v>1999981874</v>
      </c>
      <c r="S93" s="82">
        <f t="shared" si="9"/>
        <v>888441229</v>
      </c>
      <c r="T93" s="82">
        <v>1111540645</v>
      </c>
      <c r="U93" s="86"/>
      <c r="W93" s="33"/>
    </row>
    <row r="94" spans="2:23" s="55" customFormat="1">
      <c r="B94" s="80" t="s">
        <v>350</v>
      </c>
      <c r="C94" s="57" t="s">
        <v>351</v>
      </c>
      <c r="D94" s="69"/>
      <c r="E94" s="76"/>
      <c r="F94" s="76"/>
      <c r="G94" s="76"/>
      <c r="H94" s="81"/>
      <c r="I94" s="82"/>
      <c r="J94" s="82"/>
      <c r="K94" s="82"/>
      <c r="L94" s="82"/>
      <c r="M94" s="83"/>
      <c r="N94" s="82"/>
      <c r="O94" s="82">
        <v>13929379319</v>
      </c>
      <c r="P94" s="82">
        <v>9803368784</v>
      </c>
      <c r="Q94" s="82">
        <v>0</v>
      </c>
      <c r="R94" s="82">
        <f t="shared" si="9"/>
        <v>9803368784</v>
      </c>
      <c r="S94" s="82">
        <f t="shared" si="9"/>
        <v>0</v>
      </c>
      <c r="T94" s="82"/>
      <c r="U94" s="86"/>
    </row>
    <row r="95" spans="2:23" s="55" customFormat="1" ht="36">
      <c r="B95" s="80" t="s">
        <v>352</v>
      </c>
      <c r="C95" s="57" t="s">
        <v>353</v>
      </c>
      <c r="D95" s="69" t="s">
        <v>7</v>
      </c>
      <c r="E95" s="76"/>
      <c r="F95" s="76"/>
      <c r="G95" s="76"/>
      <c r="H95" s="81"/>
      <c r="I95" s="82"/>
      <c r="J95" s="82"/>
      <c r="K95" s="82"/>
      <c r="L95" s="82"/>
      <c r="M95" s="83"/>
      <c r="N95" s="82"/>
      <c r="O95" s="82">
        <v>37487164721</v>
      </c>
      <c r="P95" s="82">
        <v>2236958087</v>
      </c>
      <c r="Q95" s="82">
        <v>552724049</v>
      </c>
      <c r="R95" s="82">
        <f t="shared" si="9"/>
        <v>2236958087</v>
      </c>
      <c r="S95" s="82">
        <f t="shared" si="9"/>
        <v>552724049</v>
      </c>
      <c r="T95" s="82"/>
      <c r="U95" s="86"/>
    </row>
    <row r="96" spans="2:23" s="55" customFormat="1">
      <c r="B96" s="80" t="s">
        <v>354</v>
      </c>
      <c r="C96" s="57" t="s">
        <v>355</v>
      </c>
      <c r="D96" s="69"/>
      <c r="E96" s="76"/>
      <c r="F96" s="76"/>
      <c r="G96" s="76"/>
      <c r="H96" s="81"/>
      <c r="I96" s="82"/>
      <c r="J96" s="82"/>
      <c r="K96" s="82"/>
      <c r="L96" s="82"/>
      <c r="M96" s="83"/>
      <c r="N96" s="82"/>
      <c r="O96" s="82">
        <v>48625971393</v>
      </c>
      <c r="P96" s="82">
        <v>2436948668</v>
      </c>
      <c r="Q96" s="82">
        <v>0</v>
      </c>
      <c r="R96" s="82">
        <f t="shared" si="9"/>
        <v>2436948668</v>
      </c>
      <c r="S96" s="82">
        <f t="shared" si="9"/>
        <v>0</v>
      </c>
      <c r="T96" s="82"/>
      <c r="U96" s="86"/>
    </row>
    <row r="97" spans="2:21" s="55" customFormat="1" ht="24">
      <c r="B97" s="80" t="s">
        <v>356</v>
      </c>
      <c r="C97" s="57" t="s">
        <v>357</v>
      </c>
      <c r="D97" s="69" t="s">
        <v>7</v>
      </c>
      <c r="E97" s="76"/>
      <c r="F97" s="76"/>
      <c r="G97" s="76"/>
      <c r="H97" s="81"/>
      <c r="I97" s="82"/>
      <c r="J97" s="82"/>
      <c r="K97" s="82"/>
      <c r="L97" s="82"/>
      <c r="M97" s="83"/>
      <c r="N97" s="82"/>
      <c r="O97" s="82">
        <v>11486818346</v>
      </c>
      <c r="P97" s="82">
        <v>11486818346</v>
      </c>
      <c r="Q97" s="82">
        <v>0</v>
      </c>
      <c r="R97" s="82">
        <f t="shared" si="9"/>
        <v>11486818346</v>
      </c>
      <c r="S97" s="82">
        <f t="shared" si="9"/>
        <v>0</v>
      </c>
      <c r="T97" s="82">
        <v>2222770317</v>
      </c>
      <c r="U97" s="86"/>
    </row>
    <row r="98" spans="2:21" s="55" customFormat="1" ht="36">
      <c r="B98" s="80" t="s">
        <v>358</v>
      </c>
      <c r="C98" s="57" t="s">
        <v>353</v>
      </c>
      <c r="D98" s="69" t="s">
        <v>7</v>
      </c>
      <c r="E98" s="76"/>
      <c r="F98" s="76"/>
      <c r="G98" s="76"/>
      <c r="H98" s="81"/>
      <c r="I98" s="82"/>
      <c r="J98" s="82"/>
      <c r="K98" s="82"/>
      <c r="L98" s="82"/>
      <c r="M98" s="83"/>
      <c r="N98" s="82"/>
      <c r="O98" s="82">
        <v>4135562010</v>
      </c>
      <c r="P98" s="82">
        <v>563548039</v>
      </c>
      <c r="Q98" s="82"/>
      <c r="R98" s="82">
        <f t="shared" si="9"/>
        <v>563548039</v>
      </c>
      <c r="S98" s="82">
        <f t="shared" si="9"/>
        <v>0</v>
      </c>
      <c r="T98" s="82"/>
    </row>
    <row r="99" spans="2:21" s="55" customFormat="1">
      <c r="B99" s="80" t="s">
        <v>359</v>
      </c>
      <c r="C99" s="57" t="s">
        <v>360</v>
      </c>
      <c r="D99" s="69" t="s">
        <v>7</v>
      </c>
      <c r="E99" s="76"/>
      <c r="F99" s="76"/>
      <c r="G99" s="76"/>
      <c r="H99" s="81"/>
      <c r="I99" s="82"/>
      <c r="J99" s="82"/>
      <c r="K99" s="82"/>
      <c r="L99" s="82"/>
      <c r="M99" s="83"/>
      <c r="N99" s="82"/>
      <c r="O99" s="82">
        <v>1440409712</v>
      </c>
      <c r="P99" s="82">
        <v>0</v>
      </c>
      <c r="Q99" s="82"/>
      <c r="R99" s="82">
        <f t="shared" si="9"/>
        <v>0</v>
      </c>
      <c r="S99" s="82">
        <f t="shared" si="9"/>
        <v>0</v>
      </c>
      <c r="T99" s="82">
        <v>1349105855</v>
      </c>
    </row>
    <row r="100" spans="2:21" s="55" customFormat="1">
      <c r="B100" s="80" t="s">
        <v>361</v>
      </c>
      <c r="C100" s="57" t="s">
        <v>362</v>
      </c>
      <c r="D100" s="69"/>
      <c r="E100" s="76"/>
      <c r="F100" s="76"/>
      <c r="G100" s="76"/>
      <c r="H100" s="81"/>
      <c r="I100" s="82"/>
      <c r="J100" s="82"/>
      <c r="K100" s="82"/>
      <c r="L100" s="82"/>
      <c r="M100" s="83"/>
      <c r="N100" s="82"/>
      <c r="O100" s="82">
        <v>167579211</v>
      </c>
      <c r="P100" s="82">
        <v>0</v>
      </c>
      <c r="Q100" s="82"/>
      <c r="R100" s="82">
        <f t="shared" si="9"/>
        <v>0</v>
      </c>
      <c r="S100" s="82">
        <f t="shared" si="9"/>
        <v>0</v>
      </c>
      <c r="T100" s="82"/>
    </row>
    <row r="101" spans="2:21" s="55" customFormat="1">
      <c r="B101" s="80" t="s">
        <v>363</v>
      </c>
      <c r="C101" s="57" t="s">
        <v>364</v>
      </c>
      <c r="D101" s="69"/>
      <c r="E101" s="76"/>
      <c r="F101" s="76"/>
      <c r="G101" s="76"/>
      <c r="H101" s="81"/>
      <c r="I101" s="82"/>
      <c r="J101" s="82"/>
      <c r="K101" s="82"/>
      <c r="L101" s="82"/>
      <c r="M101" s="83"/>
      <c r="N101" s="82"/>
      <c r="O101" s="82">
        <v>13850703070</v>
      </c>
      <c r="P101" s="82">
        <v>13559450361</v>
      </c>
      <c r="Q101" s="82"/>
      <c r="R101" s="82">
        <f t="shared" si="9"/>
        <v>13559450361</v>
      </c>
      <c r="S101" s="82">
        <f t="shared" si="9"/>
        <v>0</v>
      </c>
      <c r="T101" s="82">
        <v>3944852094</v>
      </c>
    </row>
    <row r="102" spans="2:21" s="55" customFormat="1">
      <c r="B102" s="80" t="s">
        <v>365</v>
      </c>
      <c r="C102" s="57" t="s">
        <v>360</v>
      </c>
      <c r="D102" s="69" t="s">
        <v>7</v>
      </c>
      <c r="E102" s="76"/>
      <c r="F102" s="76"/>
      <c r="G102" s="76"/>
      <c r="H102" s="81"/>
      <c r="I102" s="82"/>
      <c r="J102" s="82"/>
      <c r="K102" s="82"/>
      <c r="L102" s="82"/>
      <c r="M102" s="83"/>
      <c r="N102" s="82"/>
      <c r="O102" s="82"/>
      <c r="P102" s="82"/>
      <c r="Q102" s="82"/>
      <c r="R102" s="82">
        <f t="shared" ref="R102:S132" si="10">+P102+L102</f>
        <v>0</v>
      </c>
      <c r="S102" s="82">
        <f t="shared" si="10"/>
        <v>0</v>
      </c>
      <c r="T102" s="82"/>
    </row>
    <row r="103" spans="2:21" s="55" customFormat="1">
      <c r="B103" s="80" t="s">
        <v>366</v>
      </c>
      <c r="C103" s="57" t="s">
        <v>367</v>
      </c>
      <c r="D103" s="69"/>
      <c r="E103" s="76"/>
      <c r="F103" s="76"/>
      <c r="G103" s="76"/>
      <c r="H103" s="81"/>
      <c r="I103" s="82"/>
      <c r="J103" s="82"/>
      <c r="K103" s="82"/>
      <c r="L103" s="82"/>
      <c r="M103" s="83"/>
      <c r="N103" s="82"/>
      <c r="O103" s="82">
        <v>11010016648</v>
      </c>
      <c r="P103" s="82"/>
      <c r="Q103" s="82"/>
      <c r="R103" s="82">
        <f t="shared" si="10"/>
        <v>0</v>
      </c>
      <c r="S103" s="82">
        <f t="shared" si="10"/>
        <v>0</v>
      </c>
      <c r="T103" s="82"/>
    </row>
    <row r="104" spans="2:21" s="55" customFormat="1" ht="36">
      <c r="B104" s="80" t="s">
        <v>278</v>
      </c>
      <c r="C104" s="57" t="s">
        <v>368</v>
      </c>
      <c r="D104" s="69" t="s">
        <v>7</v>
      </c>
      <c r="E104" s="76"/>
      <c r="F104" s="76"/>
      <c r="G104" s="76"/>
      <c r="H104" s="81"/>
      <c r="I104" s="82"/>
      <c r="J104" s="82"/>
      <c r="K104" s="82"/>
      <c r="L104" s="82"/>
      <c r="M104" s="83"/>
      <c r="N104" s="82"/>
      <c r="O104" s="82">
        <v>1120173470</v>
      </c>
      <c r="P104" s="82">
        <v>49251328</v>
      </c>
      <c r="Q104" s="82">
        <v>14814011</v>
      </c>
      <c r="R104" s="82">
        <f t="shared" si="10"/>
        <v>49251328</v>
      </c>
      <c r="S104" s="82">
        <f t="shared" si="10"/>
        <v>14814011</v>
      </c>
      <c r="T104" s="82"/>
    </row>
    <row r="105" spans="2:21" s="55" customFormat="1" ht="36">
      <c r="B105" s="80" t="s">
        <v>369</v>
      </c>
      <c r="C105" s="57" t="s">
        <v>368</v>
      </c>
      <c r="D105" s="69" t="s">
        <v>7</v>
      </c>
      <c r="E105" s="76"/>
      <c r="F105" s="76"/>
      <c r="G105" s="76"/>
      <c r="H105" s="81"/>
      <c r="I105" s="82"/>
      <c r="J105" s="82"/>
      <c r="K105" s="82"/>
      <c r="L105" s="82"/>
      <c r="M105" s="83"/>
      <c r="N105" s="82"/>
      <c r="O105" s="82">
        <v>14613009820</v>
      </c>
      <c r="P105" s="82">
        <v>2815176659</v>
      </c>
      <c r="Q105" s="82">
        <v>961770132</v>
      </c>
      <c r="R105" s="82">
        <f t="shared" si="10"/>
        <v>2815176659</v>
      </c>
      <c r="S105" s="82">
        <f t="shared" si="10"/>
        <v>961770132</v>
      </c>
      <c r="T105" s="82">
        <v>19327994</v>
      </c>
    </row>
    <row r="106" spans="2:21" s="55" customFormat="1" ht="24">
      <c r="B106" s="56" t="s">
        <v>370</v>
      </c>
      <c r="C106" s="57" t="s">
        <v>190</v>
      </c>
      <c r="D106" s="69" t="s">
        <v>7</v>
      </c>
      <c r="E106" s="59">
        <v>10160000000</v>
      </c>
      <c r="F106" s="59">
        <v>7542748837</v>
      </c>
      <c r="G106" s="59"/>
      <c r="H106" s="60">
        <v>156938000000</v>
      </c>
      <c r="I106" s="59">
        <v>156939821098</v>
      </c>
      <c r="J106" s="59">
        <v>156939821098</v>
      </c>
      <c r="K106" s="59">
        <v>39588500137</v>
      </c>
      <c r="L106" s="59">
        <v>164482569935</v>
      </c>
      <c r="M106" s="61">
        <v>40224273555</v>
      </c>
      <c r="N106" s="59"/>
      <c r="O106" s="59"/>
      <c r="P106" s="59"/>
      <c r="Q106" s="59"/>
      <c r="R106" s="59">
        <f t="shared" si="10"/>
        <v>164482569935</v>
      </c>
      <c r="S106" s="59">
        <f t="shared" si="10"/>
        <v>40224273555</v>
      </c>
      <c r="T106" s="59"/>
    </row>
    <row r="107" spans="2:21" s="55" customFormat="1" ht="17.100000000000001" customHeight="1">
      <c r="B107" s="56" t="s">
        <v>371</v>
      </c>
      <c r="C107" s="57" t="s">
        <v>192</v>
      </c>
      <c r="D107" s="69" t="s">
        <v>7</v>
      </c>
      <c r="E107" s="59">
        <v>148414205870</v>
      </c>
      <c r="F107" s="59">
        <v>52060332856</v>
      </c>
      <c r="G107" s="59"/>
      <c r="H107" s="60">
        <v>285897591000</v>
      </c>
      <c r="I107" s="59">
        <v>355897591000</v>
      </c>
      <c r="J107" s="59">
        <v>349915091055</v>
      </c>
      <c r="K107" s="59">
        <v>71737201495</v>
      </c>
      <c r="L107" s="59">
        <v>401975423911</v>
      </c>
      <c r="M107" s="61">
        <v>71737201495</v>
      </c>
      <c r="N107" s="59">
        <v>181858158000</v>
      </c>
      <c r="O107" s="59">
        <v>89121579136</v>
      </c>
      <c r="P107" s="59">
        <v>89121579136</v>
      </c>
      <c r="Q107" s="59">
        <v>145231423</v>
      </c>
      <c r="R107" s="59">
        <f t="shared" si="10"/>
        <v>491097003047</v>
      </c>
      <c r="S107" s="59">
        <f t="shared" si="10"/>
        <v>71882432918</v>
      </c>
      <c r="T107" s="59">
        <v>22037788</v>
      </c>
    </row>
    <row r="108" spans="2:21" s="55" customFormat="1" ht="17.100000000000001" customHeight="1">
      <c r="B108" s="56" t="s">
        <v>372</v>
      </c>
      <c r="C108" s="57" t="s">
        <v>194</v>
      </c>
      <c r="D108" s="69" t="s">
        <v>7</v>
      </c>
      <c r="E108" s="59">
        <v>0</v>
      </c>
      <c r="F108" s="59">
        <v>0</v>
      </c>
      <c r="G108" s="59"/>
      <c r="H108" s="60">
        <v>80000000000</v>
      </c>
      <c r="I108" s="59">
        <v>20475000000</v>
      </c>
      <c r="J108" s="59">
        <v>20475000000</v>
      </c>
      <c r="K108" s="59">
        <v>0</v>
      </c>
      <c r="L108" s="59">
        <v>20475000000</v>
      </c>
      <c r="M108" s="61">
        <v>0</v>
      </c>
      <c r="N108" s="59">
        <v>44000000000</v>
      </c>
      <c r="O108" s="59">
        <v>44000000000</v>
      </c>
      <c r="P108" s="59">
        <v>44000000000</v>
      </c>
      <c r="Q108" s="59">
        <v>0</v>
      </c>
      <c r="R108" s="59">
        <f t="shared" si="10"/>
        <v>64475000000</v>
      </c>
      <c r="S108" s="59">
        <f t="shared" si="10"/>
        <v>0</v>
      </c>
      <c r="T108" s="59"/>
    </row>
    <row r="109" spans="2:21" s="55" customFormat="1" ht="15">
      <c r="B109" s="67" t="s">
        <v>195</v>
      </c>
      <c r="C109" s="68"/>
      <c r="D109" s="69" t="s">
        <v>5</v>
      </c>
      <c r="E109" s="70">
        <v>22764000000</v>
      </c>
      <c r="F109" s="70">
        <v>19819033991</v>
      </c>
      <c r="G109" s="70"/>
      <c r="H109" s="71">
        <v>20208000000</v>
      </c>
      <c r="I109" s="70">
        <v>20208000000</v>
      </c>
      <c r="J109" s="70">
        <v>18999861249</v>
      </c>
      <c r="K109" s="70">
        <v>7163438055</v>
      </c>
      <c r="L109" s="70">
        <v>38818895240</v>
      </c>
      <c r="M109" s="72">
        <v>15373535959</v>
      </c>
      <c r="N109" s="70">
        <v>0</v>
      </c>
      <c r="O109" s="70">
        <v>0</v>
      </c>
      <c r="P109" s="70">
        <v>0</v>
      </c>
      <c r="Q109" s="70">
        <v>0</v>
      </c>
      <c r="R109" s="70">
        <f t="shared" si="10"/>
        <v>38818895240</v>
      </c>
      <c r="S109" s="70">
        <f t="shared" si="10"/>
        <v>15373535959</v>
      </c>
      <c r="T109" s="70">
        <f>+T110</f>
        <v>0</v>
      </c>
    </row>
    <row r="110" spans="2:21" s="55" customFormat="1">
      <c r="B110" s="56" t="s">
        <v>373</v>
      </c>
      <c r="C110" s="57" t="s">
        <v>197</v>
      </c>
      <c r="D110" s="69" t="s">
        <v>5</v>
      </c>
      <c r="E110" s="59">
        <v>22764000000</v>
      </c>
      <c r="F110" s="59">
        <v>19819033991</v>
      </c>
      <c r="G110" s="59"/>
      <c r="H110" s="60">
        <v>20208000000</v>
      </c>
      <c r="I110" s="59">
        <v>20208000000</v>
      </c>
      <c r="J110" s="59">
        <v>18999861249</v>
      </c>
      <c r="K110" s="59">
        <v>7163438055</v>
      </c>
      <c r="L110" s="59">
        <v>38818895240</v>
      </c>
      <c r="M110" s="61">
        <v>15373535959</v>
      </c>
      <c r="N110" s="59"/>
      <c r="O110" s="59"/>
      <c r="P110" s="59"/>
      <c r="Q110" s="59"/>
      <c r="R110" s="59">
        <f t="shared" si="10"/>
        <v>38818895240</v>
      </c>
      <c r="S110" s="59">
        <f t="shared" si="10"/>
        <v>15373535959</v>
      </c>
      <c r="T110" s="59"/>
    </row>
    <row r="111" spans="2:21" s="55" customFormat="1" ht="15">
      <c r="B111" s="67" t="s">
        <v>200</v>
      </c>
      <c r="C111" s="68"/>
      <c r="D111" s="69" t="s">
        <v>1</v>
      </c>
      <c r="E111" s="70">
        <v>12200000000</v>
      </c>
      <c r="F111" s="70">
        <v>11599527613</v>
      </c>
      <c r="G111" s="70"/>
      <c r="H111" s="71">
        <v>236880009000</v>
      </c>
      <c r="I111" s="70">
        <v>236880009000</v>
      </c>
      <c r="J111" s="70">
        <v>212027813535</v>
      </c>
      <c r="K111" s="70">
        <v>70057600</v>
      </c>
      <c r="L111" s="70">
        <v>223627341148</v>
      </c>
      <c r="M111" s="72">
        <v>310238815</v>
      </c>
      <c r="N111" s="70">
        <v>0</v>
      </c>
      <c r="O111" s="70">
        <v>0</v>
      </c>
      <c r="P111" s="70">
        <v>0</v>
      </c>
      <c r="Q111" s="70">
        <v>0</v>
      </c>
      <c r="R111" s="70">
        <f t="shared" si="10"/>
        <v>223627341148</v>
      </c>
      <c r="S111" s="70">
        <f t="shared" si="10"/>
        <v>310238815</v>
      </c>
      <c r="T111" s="70"/>
    </row>
    <row r="112" spans="2:21" s="55" customFormat="1" ht="24">
      <c r="B112" s="56" t="s">
        <v>374</v>
      </c>
      <c r="C112" s="57" t="s">
        <v>202</v>
      </c>
      <c r="D112" s="69" t="s">
        <v>1</v>
      </c>
      <c r="E112" s="59">
        <v>12200000000</v>
      </c>
      <c r="F112" s="59">
        <v>11599527613</v>
      </c>
      <c r="G112" s="59"/>
      <c r="H112" s="60">
        <v>236880009000</v>
      </c>
      <c r="I112" s="59">
        <v>236880009000</v>
      </c>
      <c r="J112" s="59">
        <v>212027813535</v>
      </c>
      <c r="K112" s="59">
        <v>70057600</v>
      </c>
      <c r="L112" s="59">
        <v>223627341148</v>
      </c>
      <c r="M112" s="61">
        <v>310238815</v>
      </c>
      <c r="N112" s="59"/>
      <c r="O112" s="59"/>
      <c r="P112" s="59"/>
      <c r="Q112" s="59"/>
      <c r="R112" s="59">
        <f t="shared" si="10"/>
        <v>223627341148</v>
      </c>
      <c r="S112" s="59">
        <f t="shared" si="10"/>
        <v>310238815</v>
      </c>
      <c r="T112" s="59">
        <f>+T111</f>
        <v>0</v>
      </c>
    </row>
    <row r="113" spans="2:20" s="55" customFormat="1" ht="15">
      <c r="B113" s="67" t="s">
        <v>203</v>
      </c>
      <c r="C113" s="68"/>
      <c r="D113" s="69" t="s">
        <v>0</v>
      </c>
      <c r="E113" s="70">
        <v>4470641264</v>
      </c>
      <c r="F113" s="70">
        <v>2038540136</v>
      </c>
      <c r="G113" s="70"/>
      <c r="H113" s="71">
        <v>11420000000</v>
      </c>
      <c r="I113" s="70">
        <v>11120000000</v>
      </c>
      <c r="J113" s="70">
        <v>10945401209</v>
      </c>
      <c r="K113" s="70">
        <v>6487029755</v>
      </c>
      <c r="L113" s="70">
        <v>12983941345</v>
      </c>
      <c r="M113" s="72">
        <v>7267053506</v>
      </c>
      <c r="N113" s="70">
        <v>0</v>
      </c>
      <c r="O113" s="70">
        <v>0</v>
      </c>
      <c r="P113" s="70">
        <v>0</v>
      </c>
      <c r="Q113" s="70">
        <v>0</v>
      </c>
      <c r="R113" s="70">
        <f t="shared" si="10"/>
        <v>12983941345</v>
      </c>
      <c r="S113" s="70">
        <f t="shared" si="10"/>
        <v>7267053506</v>
      </c>
      <c r="T113" s="70"/>
    </row>
    <row r="114" spans="2:20" s="55" customFormat="1" ht="24">
      <c r="B114" s="56" t="s">
        <v>375</v>
      </c>
      <c r="C114" s="57" t="s">
        <v>209</v>
      </c>
      <c r="D114" s="69" t="s">
        <v>0</v>
      </c>
      <c r="E114" s="59">
        <v>4470641264</v>
      </c>
      <c r="F114" s="59">
        <v>2038540136</v>
      </c>
      <c r="G114" s="59"/>
      <c r="H114" s="60">
        <v>11420000000</v>
      </c>
      <c r="I114" s="59">
        <v>11120000000</v>
      </c>
      <c r="J114" s="59">
        <v>10945401209</v>
      </c>
      <c r="K114" s="59">
        <v>6487029755</v>
      </c>
      <c r="L114" s="59">
        <v>12983941345</v>
      </c>
      <c r="M114" s="61">
        <v>7267053506</v>
      </c>
      <c r="N114" s="59"/>
      <c r="O114" s="59"/>
      <c r="P114" s="59"/>
      <c r="Q114" s="59"/>
      <c r="R114" s="59">
        <f t="shared" si="10"/>
        <v>12983941345</v>
      </c>
      <c r="S114" s="59">
        <f t="shared" si="10"/>
        <v>7267053506</v>
      </c>
      <c r="T114" s="59">
        <f>+T113</f>
        <v>0</v>
      </c>
    </row>
    <row r="115" spans="2:20" s="55" customFormat="1" ht="15">
      <c r="B115" s="67" t="s">
        <v>210</v>
      </c>
      <c r="C115" s="68"/>
      <c r="D115" s="69" t="s">
        <v>2</v>
      </c>
      <c r="E115" s="70">
        <v>5000000000</v>
      </c>
      <c r="F115" s="70">
        <v>4581475813</v>
      </c>
      <c r="G115" s="70"/>
      <c r="H115" s="71">
        <v>0</v>
      </c>
      <c r="I115" s="70">
        <v>0</v>
      </c>
      <c r="J115" s="70">
        <v>0</v>
      </c>
      <c r="K115" s="70">
        <v>0</v>
      </c>
      <c r="L115" s="70">
        <v>4581475813</v>
      </c>
      <c r="M115" s="72">
        <v>4627517715</v>
      </c>
      <c r="N115" s="70">
        <v>0</v>
      </c>
      <c r="O115" s="70">
        <v>0</v>
      </c>
      <c r="P115" s="70">
        <v>0</v>
      </c>
      <c r="Q115" s="70">
        <v>0</v>
      </c>
      <c r="R115" s="70">
        <f t="shared" si="10"/>
        <v>4581475813</v>
      </c>
      <c r="S115" s="70">
        <f t="shared" si="10"/>
        <v>4627517715</v>
      </c>
      <c r="T115" s="70">
        <f>+T116</f>
        <v>0</v>
      </c>
    </row>
    <row r="116" spans="2:20" s="55" customFormat="1" ht="36">
      <c r="B116" s="56" t="s">
        <v>376</v>
      </c>
      <c r="C116" s="57" t="s">
        <v>212</v>
      </c>
      <c r="D116" s="69" t="s">
        <v>2</v>
      </c>
      <c r="E116" s="59">
        <v>5000000000</v>
      </c>
      <c r="F116" s="59">
        <v>4581475813</v>
      </c>
      <c r="G116" s="59"/>
      <c r="H116" s="60">
        <v>0</v>
      </c>
      <c r="I116" s="59">
        <v>0</v>
      </c>
      <c r="J116" s="59"/>
      <c r="K116" s="59"/>
      <c r="L116" s="59">
        <v>4581475813</v>
      </c>
      <c r="M116" s="61">
        <v>4627517715</v>
      </c>
      <c r="N116" s="59"/>
      <c r="O116" s="59"/>
      <c r="P116" s="59"/>
      <c r="Q116" s="59"/>
      <c r="R116" s="59">
        <f t="shared" si="10"/>
        <v>4581475813</v>
      </c>
      <c r="S116" s="59">
        <f t="shared" si="10"/>
        <v>4627517715</v>
      </c>
      <c r="T116" s="59"/>
    </row>
    <row r="117" spans="2:20" s="55" customFormat="1" ht="15">
      <c r="B117" s="67" t="s">
        <v>217</v>
      </c>
      <c r="C117" s="68"/>
      <c r="D117" s="69" t="s">
        <v>1</v>
      </c>
      <c r="E117" s="70">
        <v>11219575000</v>
      </c>
      <c r="F117" s="70">
        <v>2706523086</v>
      </c>
      <c r="G117" s="70"/>
      <c r="H117" s="71">
        <v>32292582000</v>
      </c>
      <c r="I117" s="70">
        <v>29024162776</v>
      </c>
      <c r="J117" s="70">
        <v>28793833858</v>
      </c>
      <c r="K117" s="70">
        <v>20721513991</v>
      </c>
      <c r="L117" s="70">
        <v>31500356944</v>
      </c>
      <c r="M117" s="72">
        <v>22406411997</v>
      </c>
      <c r="N117" s="70">
        <v>1480000000</v>
      </c>
      <c r="O117" s="70">
        <v>1480000000</v>
      </c>
      <c r="P117" s="70">
        <v>0</v>
      </c>
      <c r="Q117" s="70">
        <v>0</v>
      </c>
      <c r="R117" s="70">
        <f t="shared" si="10"/>
        <v>31500356944</v>
      </c>
      <c r="S117" s="70">
        <f t="shared" si="10"/>
        <v>22406411997</v>
      </c>
      <c r="T117" s="70">
        <f>+T118+T119+T120</f>
        <v>0</v>
      </c>
    </row>
    <row r="118" spans="2:20" s="55" customFormat="1">
      <c r="B118" s="80" t="s">
        <v>15</v>
      </c>
      <c r="C118" s="87" t="s">
        <v>377</v>
      </c>
      <c r="D118" s="69" t="s">
        <v>1</v>
      </c>
      <c r="E118" s="64">
        <v>0</v>
      </c>
      <c r="F118" s="64">
        <v>0</v>
      </c>
      <c r="G118" s="64"/>
      <c r="H118" s="65">
        <v>20000000000</v>
      </c>
      <c r="I118" s="64">
        <v>20000000000</v>
      </c>
      <c r="J118" s="64">
        <v>20000000000</v>
      </c>
      <c r="K118" s="64">
        <v>18220534452</v>
      </c>
      <c r="L118" s="64">
        <v>20000000000</v>
      </c>
      <c r="M118" s="66">
        <v>18220534452</v>
      </c>
      <c r="N118" s="64">
        <v>1480000000</v>
      </c>
      <c r="O118" s="64">
        <v>0</v>
      </c>
      <c r="P118" s="64">
        <v>0</v>
      </c>
      <c r="Q118" s="64">
        <v>0</v>
      </c>
      <c r="R118" s="64">
        <f t="shared" si="10"/>
        <v>20000000000</v>
      </c>
      <c r="S118" s="64">
        <f t="shared" si="10"/>
        <v>18220534452</v>
      </c>
      <c r="T118" s="64"/>
    </row>
    <row r="119" spans="2:20" s="55" customFormat="1" ht="36">
      <c r="B119" s="80" t="s">
        <v>378</v>
      </c>
      <c r="C119" s="87" t="s">
        <v>379</v>
      </c>
      <c r="D119" s="69" t="s">
        <v>1</v>
      </c>
      <c r="E119" s="76"/>
      <c r="F119" s="76"/>
      <c r="G119" s="76"/>
      <c r="H119" s="81"/>
      <c r="I119" s="82"/>
      <c r="J119" s="82"/>
      <c r="K119" s="82"/>
      <c r="L119" s="82"/>
      <c r="M119" s="83"/>
      <c r="N119" s="82">
        <v>0</v>
      </c>
      <c r="O119" s="82">
        <v>1480000000</v>
      </c>
      <c r="P119" s="82">
        <v>0</v>
      </c>
      <c r="Q119" s="82">
        <v>0</v>
      </c>
      <c r="R119" s="82">
        <f t="shared" si="10"/>
        <v>0</v>
      </c>
      <c r="S119" s="82">
        <f t="shared" si="10"/>
        <v>0</v>
      </c>
      <c r="T119" s="82"/>
    </row>
    <row r="120" spans="2:20" s="55" customFormat="1" ht="24">
      <c r="B120" s="56" t="s">
        <v>380</v>
      </c>
      <c r="C120" s="57" t="s">
        <v>219</v>
      </c>
      <c r="D120" s="69" t="s">
        <v>1</v>
      </c>
      <c r="E120" s="59">
        <v>11219575000</v>
      </c>
      <c r="F120" s="59">
        <v>2706523086</v>
      </c>
      <c r="G120" s="59"/>
      <c r="H120" s="60">
        <v>12292582000</v>
      </c>
      <c r="I120" s="59">
        <v>9024162776</v>
      </c>
      <c r="J120" s="59">
        <v>8793833858</v>
      </c>
      <c r="K120" s="59">
        <v>2500979539</v>
      </c>
      <c r="L120" s="59">
        <v>11500356944</v>
      </c>
      <c r="M120" s="61">
        <v>4185877545</v>
      </c>
      <c r="N120" s="59"/>
      <c r="O120" s="59"/>
      <c r="P120" s="59"/>
      <c r="Q120" s="59"/>
      <c r="R120" s="59">
        <f t="shared" si="10"/>
        <v>11500356944</v>
      </c>
      <c r="S120" s="59">
        <f t="shared" si="10"/>
        <v>4185877545</v>
      </c>
      <c r="T120" s="59"/>
    </row>
    <row r="121" spans="2:20" s="55" customFormat="1" ht="15">
      <c r="B121" s="67" t="s">
        <v>220</v>
      </c>
      <c r="C121" s="68"/>
      <c r="D121" s="69" t="s">
        <v>7</v>
      </c>
      <c r="E121" s="70">
        <v>0</v>
      </c>
      <c r="F121" s="70">
        <v>0</v>
      </c>
      <c r="G121" s="70"/>
      <c r="H121" s="71">
        <v>100000000000</v>
      </c>
      <c r="I121" s="70">
        <v>100000000000</v>
      </c>
      <c r="J121" s="70">
        <v>99977514374</v>
      </c>
      <c r="K121" s="70">
        <v>59699155154</v>
      </c>
      <c r="L121" s="70">
        <v>99977514374</v>
      </c>
      <c r="M121" s="72">
        <v>59699155154</v>
      </c>
      <c r="N121" s="70">
        <f>SUM(N122:N126)</f>
        <v>0</v>
      </c>
      <c r="O121" s="70">
        <f t="shared" ref="O121:Q121" si="11">SUM(O122:O126)</f>
        <v>24738512000</v>
      </c>
      <c r="P121" s="70">
        <f t="shared" si="11"/>
        <v>0</v>
      </c>
      <c r="Q121" s="70">
        <f t="shared" si="11"/>
        <v>0</v>
      </c>
      <c r="R121" s="70">
        <f t="shared" si="10"/>
        <v>99977514374</v>
      </c>
      <c r="S121" s="70">
        <f t="shared" si="10"/>
        <v>59699155154</v>
      </c>
      <c r="T121" s="70">
        <f>+T122+T123+T124+T125+T126</f>
        <v>0</v>
      </c>
    </row>
    <row r="122" spans="2:20" s="55" customFormat="1">
      <c r="B122" s="80" t="s">
        <v>25</v>
      </c>
      <c r="C122" s="87" t="s">
        <v>381</v>
      </c>
      <c r="D122" s="69" t="s">
        <v>7</v>
      </c>
      <c r="E122" s="64">
        <v>0</v>
      </c>
      <c r="F122" s="64">
        <v>0</v>
      </c>
      <c r="G122" s="64"/>
      <c r="H122" s="65">
        <v>1950000000</v>
      </c>
      <c r="I122" s="64">
        <v>1950000000</v>
      </c>
      <c r="J122" s="64">
        <v>1950000000</v>
      </c>
      <c r="K122" s="64">
        <v>800886528</v>
      </c>
      <c r="L122" s="64">
        <v>1950000000</v>
      </c>
      <c r="M122" s="66">
        <v>800886528</v>
      </c>
      <c r="N122" s="64"/>
      <c r="O122" s="64"/>
      <c r="P122" s="64"/>
      <c r="Q122" s="64"/>
      <c r="R122" s="64">
        <f t="shared" si="10"/>
        <v>1950000000</v>
      </c>
      <c r="S122" s="64">
        <f t="shared" si="10"/>
        <v>800886528</v>
      </c>
      <c r="T122" s="64"/>
    </row>
    <row r="123" spans="2:20" s="55" customFormat="1">
      <c r="B123" s="80" t="s">
        <v>382</v>
      </c>
      <c r="C123" s="87" t="s">
        <v>383</v>
      </c>
      <c r="D123" s="69"/>
      <c r="E123" s="64"/>
      <c r="F123" s="64"/>
      <c r="G123" s="64"/>
      <c r="H123" s="65"/>
      <c r="I123" s="64"/>
      <c r="J123" s="64"/>
      <c r="K123" s="64"/>
      <c r="L123" s="64"/>
      <c r="M123" s="66"/>
      <c r="N123" s="64"/>
      <c r="O123" s="64">
        <v>7410000000</v>
      </c>
      <c r="P123" s="64"/>
      <c r="Q123" s="64"/>
      <c r="R123" s="64">
        <f t="shared" si="10"/>
        <v>0</v>
      </c>
      <c r="S123" s="64">
        <f t="shared" si="10"/>
        <v>0</v>
      </c>
      <c r="T123" s="64"/>
    </row>
    <row r="124" spans="2:20" s="55" customFormat="1">
      <c r="B124" s="80" t="s">
        <v>384</v>
      </c>
      <c r="C124" s="87" t="s">
        <v>383</v>
      </c>
      <c r="D124" s="69"/>
      <c r="E124" s="64"/>
      <c r="F124" s="64"/>
      <c r="G124" s="64"/>
      <c r="H124" s="65"/>
      <c r="I124" s="64"/>
      <c r="J124" s="64"/>
      <c r="K124" s="64"/>
      <c r="L124" s="64"/>
      <c r="M124" s="66"/>
      <c r="N124" s="64"/>
      <c r="O124" s="64">
        <v>16728512000</v>
      </c>
      <c r="P124" s="64"/>
      <c r="Q124" s="64"/>
      <c r="R124" s="64">
        <f t="shared" si="10"/>
        <v>0</v>
      </c>
      <c r="S124" s="64">
        <f t="shared" si="10"/>
        <v>0</v>
      </c>
      <c r="T124" s="64"/>
    </row>
    <row r="125" spans="2:20" s="55" customFormat="1">
      <c r="B125" s="80" t="s">
        <v>385</v>
      </c>
      <c r="C125" s="87" t="s">
        <v>386</v>
      </c>
      <c r="D125" s="69"/>
      <c r="E125" s="64"/>
      <c r="F125" s="64"/>
      <c r="G125" s="64"/>
      <c r="H125" s="65"/>
      <c r="I125" s="64"/>
      <c r="J125" s="64"/>
      <c r="K125" s="64"/>
      <c r="L125" s="64"/>
      <c r="M125" s="66"/>
      <c r="N125" s="64"/>
      <c r="O125" s="64">
        <v>600000000</v>
      </c>
      <c r="P125" s="64"/>
      <c r="Q125" s="64"/>
      <c r="R125" s="64">
        <f t="shared" si="10"/>
        <v>0</v>
      </c>
      <c r="S125" s="64">
        <f t="shared" si="10"/>
        <v>0</v>
      </c>
      <c r="T125" s="64"/>
    </row>
    <row r="126" spans="2:20" s="55" customFormat="1">
      <c r="B126" s="56" t="s">
        <v>387</v>
      </c>
      <c r="C126" s="73" t="s">
        <v>222</v>
      </c>
      <c r="D126" s="69" t="s">
        <v>7</v>
      </c>
      <c r="E126" s="59">
        <v>0</v>
      </c>
      <c r="F126" s="59">
        <v>0</v>
      </c>
      <c r="G126" s="59"/>
      <c r="H126" s="60">
        <v>98050000000</v>
      </c>
      <c r="I126" s="59">
        <v>98050000000</v>
      </c>
      <c r="J126" s="59">
        <v>98027514374</v>
      </c>
      <c r="K126" s="59">
        <v>58898268626</v>
      </c>
      <c r="L126" s="59">
        <v>98027514374</v>
      </c>
      <c r="M126" s="61">
        <v>58898268626</v>
      </c>
      <c r="N126" s="59"/>
      <c r="O126" s="59"/>
      <c r="P126" s="59"/>
      <c r="Q126" s="59"/>
      <c r="R126" s="59">
        <f t="shared" si="10"/>
        <v>98027514374</v>
      </c>
      <c r="S126" s="59">
        <f t="shared" si="10"/>
        <v>58898268626</v>
      </c>
      <c r="T126" s="59"/>
    </row>
    <row r="127" spans="2:20" s="55" customFormat="1" ht="15">
      <c r="B127" s="67" t="s">
        <v>223</v>
      </c>
      <c r="C127" s="68"/>
      <c r="D127" s="69" t="s">
        <v>5</v>
      </c>
      <c r="E127" s="70">
        <v>65392000000</v>
      </c>
      <c r="F127" s="70">
        <v>59418062125</v>
      </c>
      <c r="G127" s="70"/>
      <c r="H127" s="71">
        <v>25000000000</v>
      </c>
      <c r="I127" s="70">
        <v>7995000000</v>
      </c>
      <c r="J127" s="70">
        <v>4860353547</v>
      </c>
      <c r="K127" s="70">
        <v>779851727</v>
      </c>
      <c r="L127" s="70">
        <v>64278415672</v>
      </c>
      <c r="M127" s="72">
        <v>11173056976</v>
      </c>
      <c r="N127" s="70">
        <v>0</v>
      </c>
      <c r="O127" s="70">
        <v>0</v>
      </c>
      <c r="P127" s="70">
        <v>0</v>
      </c>
      <c r="Q127" s="70">
        <v>0</v>
      </c>
      <c r="R127" s="70">
        <f t="shared" si="10"/>
        <v>64278415672</v>
      </c>
      <c r="S127" s="70">
        <f t="shared" si="10"/>
        <v>11173056976</v>
      </c>
      <c r="T127" s="70">
        <f>+T128+T129</f>
        <v>0</v>
      </c>
    </row>
    <row r="128" spans="2:20" s="55" customFormat="1" ht="36">
      <c r="B128" s="88" t="s">
        <v>22</v>
      </c>
      <c r="C128" s="89" t="s">
        <v>225</v>
      </c>
      <c r="D128" s="69" t="s">
        <v>5</v>
      </c>
      <c r="E128" s="59">
        <v>6300000000</v>
      </c>
      <c r="F128" s="59">
        <v>6300000000</v>
      </c>
      <c r="G128" s="59"/>
      <c r="H128" s="60">
        <v>3000000000</v>
      </c>
      <c r="I128" s="59">
        <v>3000000000</v>
      </c>
      <c r="J128" s="59"/>
      <c r="K128" s="59"/>
      <c r="L128" s="59">
        <v>6300000000</v>
      </c>
      <c r="M128" s="61">
        <v>0</v>
      </c>
      <c r="N128" s="59"/>
      <c r="O128" s="59"/>
      <c r="P128" s="59"/>
      <c r="Q128" s="59"/>
      <c r="R128" s="59">
        <f t="shared" si="10"/>
        <v>6300000000</v>
      </c>
      <c r="S128" s="59">
        <f t="shared" si="10"/>
        <v>0</v>
      </c>
      <c r="T128" s="59"/>
    </row>
    <row r="129" spans="2:22" s="55" customFormat="1" ht="36">
      <c r="B129" s="88" t="s">
        <v>388</v>
      </c>
      <c r="C129" s="89" t="s">
        <v>227</v>
      </c>
      <c r="D129" s="69" t="s">
        <v>5</v>
      </c>
      <c r="E129" s="59">
        <v>59092000000</v>
      </c>
      <c r="F129" s="59">
        <v>53118062125</v>
      </c>
      <c r="G129" s="59"/>
      <c r="H129" s="60">
        <v>22000000000</v>
      </c>
      <c r="I129" s="59">
        <v>4995000000</v>
      </c>
      <c r="J129" s="59">
        <v>4860353547</v>
      </c>
      <c r="K129" s="59">
        <v>779851727</v>
      </c>
      <c r="L129" s="59">
        <v>57978415672</v>
      </c>
      <c r="M129" s="61">
        <v>11173056976</v>
      </c>
      <c r="N129" s="59"/>
      <c r="O129" s="59"/>
      <c r="P129" s="59"/>
      <c r="Q129" s="59"/>
      <c r="R129" s="59">
        <f t="shared" si="10"/>
        <v>57978415672</v>
      </c>
      <c r="S129" s="59">
        <f t="shared" si="10"/>
        <v>11173056976</v>
      </c>
      <c r="T129" s="59"/>
    </row>
    <row r="130" spans="2:22" s="55" customFormat="1" ht="15">
      <c r="B130" s="67" t="s">
        <v>228</v>
      </c>
      <c r="C130" s="68"/>
      <c r="D130" s="69" t="s">
        <v>3</v>
      </c>
      <c r="E130" s="70">
        <v>150370604102</v>
      </c>
      <c r="F130" s="70">
        <v>142675694261</v>
      </c>
      <c r="G130" s="70"/>
      <c r="H130" s="71">
        <v>335775750000</v>
      </c>
      <c r="I130" s="70">
        <v>321775750000</v>
      </c>
      <c r="J130" s="70">
        <v>321066874865</v>
      </c>
      <c r="K130" s="70">
        <v>96623554675</v>
      </c>
      <c r="L130" s="70">
        <v>463742569126</v>
      </c>
      <c r="M130" s="72">
        <v>184885115675</v>
      </c>
      <c r="N130" s="70">
        <f>+N131</f>
        <v>274653000000</v>
      </c>
      <c r="O130" s="70">
        <f t="shared" ref="O130:Q130" si="12">+O131</f>
        <v>274653000000</v>
      </c>
      <c r="P130" s="70">
        <f t="shared" si="12"/>
        <v>274653000000</v>
      </c>
      <c r="Q130" s="70">
        <f t="shared" si="12"/>
        <v>68653509176</v>
      </c>
      <c r="R130" s="70">
        <f t="shared" si="10"/>
        <v>738395569126</v>
      </c>
      <c r="S130" s="70">
        <f t="shared" si="10"/>
        <v>253538624851</v>
      </c>
      <c r="T130" s="70">
        <f>+T131</f>
        <v>36269799579</v>
      </c>
      <c r="U130" s="33"/>
    </row>
    <row r="131" spans="2:22" s="55" customFormat="1" ht="24">
      <c r="B131" s="90" t="s">
        <v>389</v>
      </c>
      <c r="C131" s="91" t="s">
        <v>230</v>
      </c>
      <c r="D131" s="92" t="s">
        <v>3</v>
      </c>
      <c r="E131" s="93">
        <v>150370604102</v>
      </c>
      <c r="F131" s="93">
        <v>142675694261</v>
      </c>
      <c r="G131" s="93"/>
      <c r="H131" s="94">
        <v>335775750000</v>
      </c>
      <c r="I131" s="93">
        <v>321775750000</v>
      </c>
      <c r="J131" s="93">
        <v>321066874865</v>
      </c>
      <c r="K131" s="93">
        <v>96623554675</v>
      </c>
      <c r="L131" s="93">
        <v>463742569126</v>
      </c>
      <c r="M131" s="95">
        <v>184885115675</v>
      </c>
      <c r="N131" s="93">
        <v>274653000000</v>
      </c>
      <c r="O131" s="93">
        <v>274653000000</v>
      </c>
      <c r="P131" s="93">
        <v>274653000000</v>
      </c>
      <c r="Q131" s="93">
        <v>68653509176</v>
      </c>
      <c r="R131" s="93">
        <f t="shared" si="10"/>
        <v>738395569126</v>
      </c>
      <c r="S131" s="93">
        <f t="shared" si="10"/>
        <v>253538624851</v>
      </c>
      <c r="T131" s="93">
        <v>36269799579</v>
      </c>
      <c r="V131" s="33"/>
    </row>
    <row r="132" spans="2:22" s="55" customFormat="1" ht="15.75" thickBot="1">
      <c r="B132" s="96" t="s">
        <v>390</v>
      </c>
      <c r="C132" s="97"/>
      <c r="D132" s="98"/>
      <c r="E132" s="99">
        <v>4820274259143</v>
      </c>
      <c r="F132" s="99">
        <v>3602397124408</v>
      </c>
      <c r="G132" s="99"/>
      <c r="H132" s="100">
        <v>4252381825000</v>
      </c>
      <c r="I132" s="99">
        <v>3782756878058</v>
      </c>
      <c r="J132" s="99">
        <v>3683596710234</v>
      </c>
      <c r="K132" s="99">
        <v>1783170017168</v>
      </c>
      <c r="L132" s="99">
        <v>7285993834642</v>
      </c>
      <c r="M132" s="101">
        <v>4459215620387</v>
      </c>
      <c r="N132" s="99">
        <f>+N6+N14+N16+N22+N28+N41+N43+N45+N55+N58+N61+N69+N77+N89+N109+N111+N113+N115+N117+N121+N127+N130</f>
        <v>1627602586000</v>
      </c>
      <c r="O132" s="99">
        <f>+O6+O14+O16+O22+O28+O41+O43+O45+O55+O58+O61+O69+O77+O89+O109+O111+O113+O115+O117+O121+O127+O130</f>
        <v>1683493062430</v>
      </c>
      <c r="P132" s="99">
        <f>+P6+P14+P16+P22+P28+P41+P43+P45+P55+P58+P61+P69+P77+P89+P109+P111+P113+P115+P117+P121+P127+P130</f>
        <v>693627821978</v>
      </c>
      <c r="Q132" s="99">
        <f>+Q6+Q14+Q16+Q22+Q28+Q41+Q43+Q45+Q55+Q58+Q61+Q69+Q77+Q89+Q109+Q111+Q113+Q115+Q117+Q121+Q127+Q130</f>
        <v>114942301369</v>
      </c>
      <c r="R132" s="99">
        <f t="shared" si="10"/>
        <v>7979621656620</v>
      </c>
      <c r="S132" s="99">
        <f t="shared" si="10"/>
        <v>4574157921756</v>
      </c>
      <c r="T132" s="99">
        <f>+T6+T14+T16+T22+T28+T41+T43+T45+T55+T58+T61+T69+T77+T89+T109+T111+T113+T115+T117+T121+T127+T130</f>
        <v>59365799105</v>
      </c>
      <c r="U132" s="33"/>
    </row>
    <row r="133" spans="2:22" s="55" customFormat="1">
      <c r="B133" s="102" t="s">
        <v>391</v>
      </c>
      <c r="C133" s="103"/>
      <c r="D133" s="104"/>
      <c r="E133" s="105">
        <f t="shared" ref="E133:R133" si="13">+E130+E127+E121+E117+E115+E113+E111+E109+E89+E77+E69+E61+E58+E55+E45+E43+E41+E28+E22+E16+E14+E6</f>
        <v>4820274259143</v>
      </c>
      <c r="F133" s="105">
        <f t="shared" si="13"/>
        <v>3602397124408</v>
      </c>
      <c r="G133" s="105">
        <f t="shared" si="13"/>
        <v>0</v>
      </c>
      <c r="H133" s="105">
        <f t="shared" si="13"/>
        <v>4252381825000</v>
      </c>
      <c r="I133" s="105">
        <f t="shared" si="13"/>
        <v>3782756878058</v>
      </c>
      <c r="J133" s="105">
        <f t="shared" si="13"/>
        <v>3683596710234</v>
      </c>
      <c r="K133" s="105">
        <f t="shared" si="13"/>
        <v>1783170017168</v>
      </c>
      <c r="L133" s="105">
        <f t="shared" si="13"/>
        <v>7285993834642</v>
      </c>
      <c r="M133" s="105">
        <f t="shared" si="13"/>
        <v>4459215620387</v>
      </c>
      <c r="N133" s="105">
        <f t="shared" si="13"/>
        <v>1627602586000</v>
      </c>
      <c r="O133" s="105">
        <f t="shared" si="13"/>
        <v>1683493062430</v>
      </c>
      <c r="P133" s="105">
        <f t="shared" si="13"/>
        <v>693627821978</v>
      </c>
      <c r="Q133" s="105">
        <f t="shared" si="13"/>
        <v>114942301369</v>
      </c>
      <c r="R133" s="105">
        <f t="shared" si="13"/>
        <v>7979621656620</v>
      </c>
      <c r="S133" s="105"/>
      <c r="T133" s="105"/>
    </row>
    <row r="134" spans="2:22" s="55" customFormat="1">
      <c r="B134" s="106"/>
      <c r="C134" s="103"/>
      <c r="D134" s="104"/>
      <c r="E134" s="33"/>
      <c r="F134" s="33"/>
      <c r="G134" s="33"/>
      <c r="H134" s="86"/>
      <c r="I134" s="86"/>
      <c r="J134" s="86"/>
      <c r="K134" s="86"/>
      <c r="L134" s="86"/>
      <c r="N134" s="86"/>
      <c r="O134" s="86"/>
      <c r="P134" s="86"/>
      <c r="Q134" s="86"/>
      <c r="R134" s="86"/>
      <c r="S134" s="86"/>
      <c r="T134" s="86"/>
      <c r="U134" s="33"/>
    </row>
    <row r="135" spans="2:22">
      <c r="C135" s="48"/>
      <c r="D135" s="104"/>
    </row>
    <row r="136" spans="2:22">
      <c r="C136" s="48"/>
      <c r="D136" s="104"/>
    </row>
    <row r="137" spans="2:22">
      <c r="C137" s="48"/>
      <c r="D137" s="104"/>
    </row>
  </sheetData>
  <mergeCells count="2">
    <mergeCell ref="E3:F3"/>
    <mergeCell ref="E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5"/>
  <sheetViews>
    <sheetView showGridLines="0" workbookViewId="0">
      <selection activeCell="B1" sqref="B1"/>
    </sheetView>
  </sheetViews>
  <sheetFormatPr baseColWidth="10" defaultRowHeight="14.25"/>
  <cols>
    <col min="1" max="1" width="3.25" customWidth="1"/>
    <col min="2" max="2" width="9.75" customWidth="1"/>
    <col min="3" max="3" width="64.625" customWidth="1"/>
    <col min="4" max="4" width="21.625" customWidth="1"/>
    <col min="5" max="5" width="19.875" customWidth="1"/>
    <col min="6" max="7" width="20.375" customWidth="1"/>
  </cols>
  <sheetData>
    <row r="1" spans="2:7" ht="15.75">
      <c r="B1" s="107" t="s">
        <v>497</v>
      </c>
      <c r="C1" s="107"/>
      <c r="D1" s="108"/>
      <c r="E1" s="2"/>
    </row>
    <row r="2" spans="2:7" ht="15.75">
      <c r="B2" s="109" t="s">
        <v>498</v>
      </c>
      <c r="C2" s="109"/>
      <c r="D2" s="108"/>
      <c r="E2" s="2"/>
    </row>
    <row r="3" spans="2:7" ht="15.75">
      <c r="B3" s="107" t="s">
        <v>39</v>
      </c>
      <c r="C3" s="107"/>
      <c r="D3" s="110"/>
      <c r="E3" s="2"/>
      <c r="F3" s="111"/>
    </row>
    <row r="4" spans="2:7" ht="15.75">
      <c r="B4" s="164" t="s">
        <v>494</v>
      </c>
      <c r="C4" s="162"/>
      <c r="E4" s="2"/>
    </row>
    <row r="6" spans="2:7" ht="42" customHeight="1">
      <c r="B6" s="171" t="s">
        <v>441</v>
      </c>
      <c r="C6" s="171"/>
      <c r="D6" s="112" t="s">
        <v>392</v>
      </c>
      <c r="E6" s="112" t="s">
        <v>248</v>
      </c>
      <c r="F6" s="112" t="s">
        <v>393</v>
      </c>
      <c r="G6" s="112" t="s">
        <v>394</v>
      </c>
    </row>
    <row r="7" spans="2:7" ht="15">
      <c r="B7" s="113" t="s">
        <v>395</v>
      </c>
      <c r="C7" s="113"/>
      <c r="D7" s="138">
        <v>691388116000</v>
      </c>
      <c r="E7" s="138">
        <v>350089327004</v>
      </c>
      <c r="F7" s="138">
        <v>203228226636</v>
      </c>
      <c r="G7" s="138">
        <f>+G8</f>
        <v>203228226636</v>
      </c>
    </row>
    <row r="8" spans="2:7">
      <c r="B8" s="114" t="str">
        <f>+C8</f>
        <v>0111-02 - Transferencias de Inversion - SDH - DIRECCIÓN DISTRITAL</v>
      </c>
      <c r="C8" s="114" t="s">
        <v>396</v>
      </c>
      <c r="D8" s="137">
        <v>691388116000</v>
      </c>
      <c r="E8" s="137">
        <v>350089327004</v>
      </c>
      <c r="F8" s="137">
        <v>203228226636</v>
      </c>
      <c r="G8" s="137">
        <v>203228226636</v>
      </c>
    </row>
    <row r="9" spans="2:7" ht="15">
      <c r="B9" s="113" t="s">
        <v>397</v>
      </c>
      <c r="C9" s="113"/>
      <c r="D9" s="138">
        <v>26164016495</v>
      </c>
      <c r="E9" s="138">
        <v>26164016495</v>
      </c>
      <c r="F9" s="138">
        <v>25887878288</v>
      </c>
      <c r="G9" s="138">
        <f>+G10+G11+G12</f>
        <v>8310882551</v>
      </c>
    </row>
    <row r="10" spans="2:7">
      <c r="B10" t="s">
        <v>398</v>
      </c>
      <c r="C10" s="114" t="s">
        <v>32</v>
      </c>
      <c r="D10" s="137">
        <v>9847165261</v>
      </c>
      <c r="E10" s="137">
        <v>9796299348</v>
      </c>
      <c r="F10" s="137">
        <v>9643075025</v>
      </c>
      <c r="G10" s="137">
        <v>8310882551</v>
      </c>
    </row>
    <row r="11" spans="2:7">
      <c r="B11" t="s">
        <v>398</v>
      </c>
      <c r="C11" s="114" t="s">
        <v>399</v>
      </c>
      <c r="D11" s="137">
        <v>0</v>
      </c>
      <c r="E11" s="137">
        <v>50865913</v>
      </c>
      <c r="F11" s="137">
        <v>50865913</v>
      </c>
      <c r="G11" s="137"/>
    </row>
    <row r="12" spans="2:7">
      <c r="B12" t="s">
        <v>398</v>
      </c>
      <c r="C12" s="114" t="s">
        <v>400</v>
      </c>
      <c r="D12" s="137">
        <v>16316851234</v>
      </c>
      <c r="E12" s="137">
        <v>16316851234</v>
      </c>
      <c r="F12" s="137">
        <v>16193937350</v>
      </c>
      <c r="G12" s="137"/>
    </row>
    <row r="13" spans="2:7" ht="15">
      <c r="B13" s="113" t="s">
        <v>401</v>
      </c>
      <c r="C13" s="113"/>
      <c r="D13" s="138">
        <v>12730000000</v>
      </c>
      <c r="E13" s="138">
        <v>12730000000</v>
      </c>
      <c r="F13" s="138">
        <v>12730000000</v>
      </c>
      <c r="G13" s="138">
        <f>+G14</f>
        <v>12730000000</v>
      </c>
    </row>
    <row r="14" spans="2:7">
      <c r="B14" t="s">
        <v>402</v>
      </c>
      <c r="C14" s="114" t="s">
        <v>403</v>
      </c>
      <c r="D14" s="137">
        <v>12730000000</v>
      </c>
      <c r="E14" s="137">
        <v>12730000000</v>
      </c>
      <c r="F14" s="137">
        <v>12730000000</v>
      </c>
      <c r="G14" s="137">
        <v>12730000000</v>
      </c>
    </row>
    <row r="15" spans="2:7" ht="15">
      <c r="B15" s="113" t="s">
        <v>404</v>
      </c>
      <c r="C15" s="113"/>
      <c r="D15" s="138">
        <v>11720512525</v>
      </c>
      <c r="E15" s="138">
        <v>11720512525</v>
      </c>
      <c r="F15" s="138">
        <v>8699224886</v>
      </c>
      <c r="G15" s="138">
        <f>+G16+G17+G18</f>
        <v>75099000</v>
      </c>
    </row>
    <row r="16" spans="2:7">
      <c r="B16" t="s">
        <v>405</v>
      </c>
      <c r="C16" s="114" t="s">
        <v>406</v>
      </c>
      <c r="D16" s="137">
        <v>0</v>
      </c>
      <c r="E16" s="137">
        <v>253898583</v>
      </c>
      <c r="F16" s="137">
        <v>253898583</v>
      </c>
      <c r="G16" s="137"/>
    </row>
    <row r="17" spans="2:7">
      <c r="B17" t="s">
        <v>407</v>
      </c>
      <c r="C17" s="114" t="s">
        <v>33</v>
      </c>
      <c r="D17" s="137">
        <v>322557520</v>
      </c>
      <c r="E17" s="137">
        <v>190187505</v>
      </c>
      <c r="F17" s="137">
        <v>10607334</v>
      </c>
      <c r="G17" s="137">
        <v>75099000</v>
      </c>
    </row>
    <row r="18" spans="2:7">
      <c r="B18" t="s">
        <v>407</v>
      </c>
      <c r="C18" s="114" t="s">
        <v>408</v>
      </c>
      <c r="D18" s="137">
        <v>11397955005</v>
      </c>
      <c r="E18" s="137">
        <v>11276426437</v>
      </c>
      <c r="F18" s="137">
        <v>8434718969</v>
      </c>
      <c r="G18" s="137"/>
    </row>
    <row r="19" spans="2:7" ht="15">
      <c r="B19" s="113" t="s">
        <v>409</v>
      </c>
      <c r="C19" s="113"/>
      <c r="D19" s="138">
        <v>10000000000</v>
      </c>
      <c r="E19" s="138">
        <v>10000000000</v>
      </c>
      <c r="F19" s="138">
        <v>10000000000</v>
      </c>
      <c r="G19" s="138">
        <f>+G20+G21</f>
        <v>2583648582</v>
      </c>
    </row>
    <row r="20" spans="2:7">
      <c r="B20" t="s">
        <v>410</v>
      </c>
      <c r="C20" s="114" t="s">
        <v>411</v>
      </c>
      <c r="D20" s="137">
        <v>3360866436</v>
      </c>
      <c r="E20" s="137">
        <v>3360866436</v>
      </c>
      <c r="F20" s="137">
        <v>3360866436</v>
      </c>
      <c r="G20" s="137">
        <v>2583648582</v>
      </c>
    </row>
    <row r="21" spans="2:7">
      <c r="B21" t="s">
        <v>410</v>
      </c>
      <c r="C21" s="114" t="s">
        <v>412</v>
      </c>
      <c r="D21" s="137">
        <v>6639133564</v>
      </c>
      <c r="E21" s="137">
        <v>6639133564</v>
      </c>
      <c r="F21" s="137">
        <v>6639133564</v>
      </c>
      <c r="G21" s="137"/>
    </row>
    <row r="22" spans="2:7" ht="15">
      <c r="B22" s="113" t="s">
        <v>413</v>
      </c>
      <c r="C22" s="113"/>
      <c r="D22" s="138">
        <v>6173167948</v>
      </c>
      <c r="E22" s="138">
        <v>6173167948</v>
      </c>
      <c r="F22" s="138">
        <v>5893099069</v>
      </c>
      <c r="G22" s="138">
        <f>+G23+G24+G25</f>
        <v>0</v>
      </c>
    </row>
    <row r="23" spans="2:7">
      <c r="B23" t="s">
        <v>414</v>
      </c>
      <c r="C23" s="114" t="s">
        <v>415</v>
      </c>
      <c r="D23" s="137">
        <v>3257176252</v>
      </c>
      <c r="E23" s="137">
        <v>4129995766</v>
      </c>
      <c r="F23" s="137">
        <v>3973427658</v>
      </c>
      <c r="G23" s="137"/>
    </row>
    <row r="24" spans="2:7">
      <c r="B24" t="s">
        <v>414</v>
      </c>
      <c r="C24" s="114" t="s">
        <v>415</v>
      </c>
      <c r="D24" s="137">
        <v>1348520433</v>
      </c>
      <c r="E24" s="137">
        <v>475700919</v>
      </c>
      <c r="F24" s="137">
        <v>371850000</v>
      </c>
      <c r="G24" s="137"/>
    </row>
    <row r="25" spans="2:7">
      <c r="B25" t="s">
        <v>416</v>
      </c>
      <c r="C25" s="114" t="s">
        <v>417</v>
      </c>
      <c r="D25" s="137">
        <v>1567471263</v>
      </c>
      <c r="E25" s="137">
        <v>1567471263</v>
      </c>
      <c r="F25" s="137">
        <v>1547821411</v>
      </c>
      <c r="G25" s="137"/>
    </row>
    <row r="26" spans="2:7" ht="15">
      <c r="B26" s="113" t="s">
        <v>418</v>
      </c>
      <c r="C26" s="113"/>
      <c r="D26" s="138">
        <v>34125125933</v>
      </c>
      <c r="E26" s="138">
        <v>34125125933</v>
      </c>
      <c r="F26" s="138">
        <v>17667232081</v>
      </c>
      <c r="G26" s="138">
        <f>+G27+G28</f>
        <v>9748444768</v>
      </c>
    </row>
    <row r="27" spans="2:7">
      <c r="B27" t="s">
        <v>419</v>
      </c>
      <c r="C27" s="114" t="s">
        <v>35</v>
      </c>
      <c r="D27" s="137">
        <v>18275828894</v>
      </c>
      <c r="E27" s="137">
        <v>18275828894</v>
      </c>
      <c r="F27" s="137">
        <v>17386918149</v>
      </c>
      <c r="G27" s="137">
        <v>9748444768</v>
      </c>
    </row>
    <row r="28" spans="2:7">
      <c r="B28" t="s">
        <v>420</v>
      </c>
      <c r="C28" s="114" t="s">
        <v>421</v>
      </c>
      <c r="D28" s="137">
        <v>15849297039</v>
      </c>
      <c r="E28" s="137">
        <v>15849297039</v>
      </c>
      <c r="F28" s="137">
        <v>280313932</v>
      </c>
      <c r="G28" s="137"/>
    </row>
    <row r="29" spans="2:7" ht="15">
      <c r="B29" s="113" t="s">
        <v>422</v>
      </c>
      <c r="C29" s="113"/>
      <c r="D29" s="138">
        <v>171345789551</v>
      </c>
      <c r="E29" s="138">
        <v>171345789551</v>
      </c>
      <c r="F29" s="138">
        <v>155765613090</v>
      </c>
      <c r="G29" s="138">
        <f>+G30+G31+G32+G33+G34+G35+G36+G37+G38+G39+G40+G41+G42+G43</f>
        <v>3772922578</v>
      </c>
    </row>
    <row r="30" spans="2:7">
      <c r="B30" t="s">
        <v>423</v>
      </c>
      <c r="C30" s="114" t="s">
        <v>424</v>
      </c>
      <c r="D30" s="137">
        <v>4660442896</v>
      </c>
      <c r="E30" s="137">
        <v>4640084483</v>
      </c>
      <c r="F30" s="137">
        <v>2172348067</v>
      </c>
      <c r="G30" s="137">
        <v>95481355</v>
      </c>
    </row>
    <row r="31" spans="2:7">
      <c r="B31" t="s">
        <v>423</v>
      </c>
      <c r="C31" s="114" t="s">
        <v>425</v>
      </c>
      <c r="D31" s="137">
        <v>51770079207</v>
      </c>
      <c r="E31" s="137">
        <v>50073227932</v>
      </c>
      <c r="F31" s="137">
        <v>48652817682</v>
      </c>
      <c r="G31" s="137">
        <v>728563638</v>
      </c>
    </row>
    <row r="32" spans="2:7">
      <c r="B32" t="s">
        <v>423</v>
      </c>
      <c r="C32" s="114" t="s">
        <v>426</v>
      </c>
      <c r="D32" s="137">
        <v>4126010535</v>
      </c>
      <c r="E32" s="137">
        <v>5822861810</v>
      </c>
      <c r="F32" s="137">
        <v>5822861810</v>
      </c>
      <c r="G32" s="137"/>
    </row>
    <row r="33" spans="2:7">
      <c r="B33" t="s">
        <v>423</v>
      </c>
      <c r="C33" s="114" t="s">
        <v>424</v>
      </c>
      <c r="D33" s="137">
        <v>0</v>
      </c>
      <c r="E33" s="137">
        <v>20358413</v>
      </c>
      <c r="F33" s="137">
        <v>20358413</v>
      </c>
      <c r="G33" s="137"/>
    </row>
    <row r="34" spans="2:7">
      <c r="B34" t="s">
        <v>427</v>
      </c>
      <c r="C34" s="114" t="s">
        <v>360</v>
      </c>
      <c r="D34" s="137">
        <v>35250206634</v>
      </c>
      <c r="E34" s="137">
        <v>35188175242</v>
      </c>
      <c r="F34" s="137">
        <v>28420930126</v>
      </c>
      <c r="G34" s="137"/>
    </row>
    <row r="35" spans="2:7">
      <c r="B35" t="s">
        <v>427</v>
      </c>
      <c r="C35" s="114" t="s">
        <v>357</v>
      </c>
      <c r="D35" s="137">
        <v>46189022725</v>
      </c>
      <c r="E35" s="137">
        <v>46356601936</v>
      </c>
      <c r="F35" s="137">
        <v>46229120291</v>
      </c>
      <c r="G35" s="137">
        <v>198563893</v>
      </c>
    </row>
    <row r="36" spans="2:7">
      <c r="B36" t="s">
        <v>427</v>
      </c>
      <c r="C36" s="114" t="s">
        <v>428</v>
      </c>
      <c r="D36" s="137">
        <v>3572013971</v>
      </c>
      <c r="E36" s="137">
        <v>3572013971</v>
      </c>
      <c r="F36" s="137">
        <v>3571965045</v>
      </c>
      <c r="G36" s="137"/>
    </row>
    <row r="37" spans="2:7">
      <c r="B37" t="s">
        <v>427</v>
      </c>
      <c r="C37" s="114" t="s">
        <v>360</v>
      </c>
      <c r="D37" s="137">
        <v>1440409712</v>
      </c>
      <c r="E37" s="137">
        <v>1440409712</v>
      </c>
      <c r="F37" s="137">
        <v>0</v>
      </c>
      <c r="G37" s="137"/>
    </row>
    <row r="38" spans="2:7">
      <c r="B38" t="s">
        <v>427</v>
      </c>
      <c r="C38" s="114" t="s">
        <v>357</v>
      </c>
      <c r="D38" s="137">
        <v>167579211</v>
      </c>
      <c r="E38" s="137">
        <v>0</v>
      </c>
      <c r="F38" s="137">
        <v>0</v>
      </c>
      <c r="G38" s="137"/>
    </row>
    <row r="39" spans="2:7">
      <c r="B39" t="s">
        <v>427</v>
      </c>
      <c r="C39" s="114" t="s">
        <v>429</v>
      </c>
      <c r="D39" s="137">
        <v>291252709</v>
      </c>
      <c r="E39" s="137">
        <v>291252709</v>
      </c>
      <c r="F39" s="137">
        <v>291252709</v>
      </c>
      <c r="G39" s="137"/>
    </row>
    <row r="40" spans="2:7">
      <c r="B40" t="s">
        <v>427</v>
      </c>
      <c r="C40" s="114" t="s">
        <v>360</v>
      </c>
      <c r="D40" s="137">
        <v>0</v>
      </c>
      <c r="E40" s="137">
        <v>62031392</v>
      </c>
      <c r="F40" s="137">
        <v>62031392</v>
      </c>
      <c r="G40" s="137"/>
    </row>
    <row r="41" spans="2:7">
      <c r="B41" t="s">
        <v>427</v>
      </c>
      <c r="C41" s="114" t="s">
        <v>357</v>
      </c>
      <c r="D41" s="137">
        <v>11010016648</v>
      </c>
      <c r="E41" s="137">
        <v>11010016648</v>
      </c>
      <c r="F41" s="137">
        <v>11010016648</v>
      </c>
      <c r="G41" s="137"/>
    </row>
    <row r="42" spans="2:7">
      <c r="B42" t="s">
        <v>430</v>
      </c>
      <c r="C42" s="114" t="s">
        <v>431</v>
      </c>
      <c r="D42" s="137">
        <v>1070922142</v>
      </c>
      <c r="E42" s="137">
        <v>737681955</v>
      </c>
      <c r="F42" s="137">
        <v>0</v>
      </c>
      <c r="G42" s="137"/>
    </row>
    <row r="43" spans="2:7">
      <c r="B43" t="s">
        <v>430</v>
      </c>
      <c r="C43" s="114" t="s">
        <v>34</v>
      </c>
      <c r="D43" s="137">
        <v>11797833161</v>
      </c>
      <c r="E43" s="137">
        <v>12131073348</v>
      </c>
      <c r="F43" s="137">
        <v>9511910907</v>
      </c>
      <c r="G43" s="137">
        <v>2750313692</v>
      </c>
    </row>
    <row r="44" spans="2:7" ht="15">
      <c r="B44" s="113" t="s">
        <v>432</v>
      </c>
      <c r="C44" s="113"/>
      <c r="D44" s="138">
        <v>1480000000</v>
      </c>
      <c r="E44" s="138">
        <v>0</v>
      </c>
      <c r="F44" s="138">
        <v>0</v>
      </c>
      <c r="G44" s="138">
        <f>+G45</f>
        <v>0</v>
      </c>
    </row>
    <row r="45" spans="2:7">
      <c r="B45" t="s">
        <v>36</v>
      </c>
      <c r="C45" s="114" t="s">
        <v>433</v>
      </c>
      <c r="D45" s="137">
        <v>1480000000</v>
      </c>
      <c r="E45" s="137">
        <v>0</v>
      </c>
      <c r="F45" s="137">
        <v>0</v>
      </c>
      <c r="G45" s="137"/>
    </row>
    <row r="46" spans="2:7" ht="15">
      <c r="B46" s="113" t="s">
        <v>434</v>
      </c>
      <c r="C46" s="113"/>
      <c r="D46" s="138">
        <v>24738512000</v>
      </c>
      <c r="E46" s="138">
        <v>24738512000</v>
      </c>
      <c r="F46" s="138">
        <v>18765316730</v>
      </c>
      <c r="G46" s="138">
        <f>+G47+G48+G49</f>
        <v>0</v>
      </c>
    </row>
    <row r="47" spans="2:7">
      <c r="B47" t="s">
        <v>37</v>
      </c>
      <c r="C47" s="114" t="s">
        <v>435</v>
      </c>
      <c r="D47" s="137">
        <v>7410000000</v>
      </c>
      <c r="E47" s="137">
        <v>7324939940</v>
      </c>
      <c r="F47" s="137">
        <v>7313783741</v>
      </c>
      <c r="G47" s="137"/>
    </row>
    <row r="48" spans="2:7">
      <c r="B48" t="s">
        <v>37</v>
      </c>
      <c r="C48" s="114" t="s">
        <v>436</v>
      </c>
      <c r="D48" s="137">
        <v>16728512000</v>
      </c>
      <c r="E48" s="137">
        <v>16813572060</v>
      </c>
      <c r="F48" s="137">
        <v>10851532989</v>
      </c>
      <c r="G48" s="137"/>
    </row>
    <row r="49" spans="2:7">
      <c r="B49" t="s">
        <v>37</v>
      </c>
      <c r="C49" s="114" t="s">
        <v>437</v>
      </c>
      <c r="D49" s="137">
        <v>600000000</v>
      </c>
      <c r="E49" s="137">
        <v>600000000</v>
      </c>
      <c r="F49" s="137">
        <v>600000000</v>
      </c>
      <c r="G49" s="137"/>
    </row>
    <row r="50" spans="2:7" ht="15">
      <c r="B50" s="113" t="s">
        <v>438</v>
      </c>
      <c r="C50" s="113"/>
      <c r="D50" s="138">
        <v>0</v>
      </c>
      <c r="E50" s="138">
        <v>13166525365</v>
      </c>
      <c r="F50" s="138">
        <v>13166525365</v>
      </c>
      <c r="G50" s="138">
        <f>+G51</f>
        <v>11366525365</v>
      </c>
    </row>
    <row r="51" spans="2:7">
      <c r="B51" t="s">
        <v>439</v>
      </c>
      <c r="C51" s="114" t="s">
        <v>440</v>
      </c>
      <c r="D51" s="137">
        <v>0</v>
      </c>
      <c r="E51" s="137">
        <v>13166525365</v>
      </c>
      <c r="F51" s="137">
        <v>13166525365</v>
      </c>
      <c r="G51" s="137">
        <v>11366525365</v>
      </c>
    </row>
    <row r="52" spans="2:7" ht="15" thickBot="1">
      <c r="B52" s="115" t="s">
        <v>12</v>
      </c>
      <c r="C52" s="115"/>
      <c r="D52" s="139">
        <f>+D50+D46+D44+D29+D26+D22+D19+D15+D9+D7+D13</f>
        <v>989865240452</v>
      </c>
      <c r="E52" s="139">
        <f>+E50+E46+E44+E29+E26+E22+E19+E15+E9+E7+E13</f>
        <v>660252976821</v>
      </c>
      <c r="F52" s="139">
        <f t="shared" ref="F52:G52" si="0">+F50+F46+F44+F29+F26+F22+F19+F15+F9+F7+F13</f>
        <v>471803116145</v>
      </c>
      <c r="G52" s="139">
        <f t="shared" si="0"/>
        <v>251815749480</v>
      </c>
    </row>
    <row r="53" spans="2:7">
      <c r="B53" s="102" t="s">
        <v>391</v>
      </c>
      <c r="E53" s="116"/>
      <c r="F53" s="116"/>
      <c r="G53" s="117"/>
    </row>
    <row r="55" spans="2:7">
      <c r="F55" s="111"/>
      <c r="G55" s="111"/>
    </row>
  </sheetData>
  <mergeCells count="1">
    <mergeCell ref="B6:C6"/>
  </mergeCells>
  <pageMargins left="0.7" right="0.7" top="0.75" bottom="0.75" header="0.3" footer="0.3"/>
  <ignoredErrors>
    <ignoredError sqref="B7:B5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showGridLines="0" tabSelected="1" zoomScale="115" zoomScaleNormal="115" workbookViewId="0">
      <selection activeCell="B1" sqref="B1"/>
    </sheetView>
  </sheetViews>
  <sheetFormatPr baseColWidth="10" defaultRowHeight="14.25"/>
  <cols>
    <col min="1" max="1" width="2.625" customWidth="1"/>
    <col min="2" max="2" width="84.875" customWidth="1"/>
    <col min="3" max="6" width="15.75" style="1" customWidth="1"/>
  </cols>
  <sheetData>
    <row r="1" spans="2:6" ht="15.75">
      <c r="B1" s="107" t="s">
        <v>497</v>
      </c>
      <c r="C1" s="107"/>
      <c r="D1" s="107"/>
    </row>
    <row r="2" spans="2:6" ht="15.75">
      <c r="B2" s="109" t="s">
        <v>498</v>
      </c>
      <c r="C2" s="109"/>
      <c r="D2" s="109"/>
    </row>
    <row r="3" spans="2:6" ht="15.75">
      <c r="B3" s="107" t="s">
        <v>39</v>
      </c>
      <c r="C3" s="107"/>
      <c r="D3" s="107"/>
    </row>
    <row r="4" spans="2:6" ht="15.75">
      <c r="B4" s="164" t="s">
        <v>499</v>
      </c>
      <c r="C4" s="107"/>
      <c r="D4" s="107"/>
    </row>
    <row r="5" spans="2:6" ht="15" thickBot="1">
      <c r="B5" s="140"/>
    </row>
    <row r="6" spans="2:6" ht="45">
      <c r="B6" s="145" t="s">
        <v>492</v>
      </c>
      <c r="C6" s="141" t="s">
        <v>392</v>
      </c>
      <c r="D6" s="141" t="s">
        <v>248</v>
      </c>
      <c r="E6" s="141" t="s">
        <v>393</v>
      </c>
      <c r="F6" s="141" t="s">
        <v>493</v>
      </c>
    </row>
    <row r="7" spans="2:6" ht="15">
      <c r="B7" s="146" t="s">
        <v>442</v>
      </c>
      <c r="C7" s="147">
        <v>1107240155000</v>
      </c>
      <c r="D7" s="148">
        <v>1347790401187</v>
      </c>
      <c r="E7" s="147">
        <v>607844398187</v>
      </c>
      <c r="F7" s="148">
        <v>66972187000</v>
      </c>
    </row>
    <row r="8" spans="2:6">
      <c r="B8" s="149" t="s">
        <v>16</v>
      </c>
      <c r="C8" s="150">
        <v>462549564000</v>
      </c>
      <c r="D8" s="151">
        <v>462549564000</v>
      </c>
      <c r="E8" s="150">
        <v>46025261000</v>
      </c>
      <c r="F8" s="151">
        <v>46025261000</v>
      </c>
    </row>
    <row r="9" spans="2:6">
      <c r="B9" s="149" t="s">
        <v>19</v>
      </c>
      <c r="C9" s="150">
        <v>194298241000</v>
      </c>
      <c r="D9" s="151">
        <v>194298241000</v>
      </c>
      <c r="E9" s="150">
        <v>20946926000</v>
      </c>
      <c r="F9" s="151">
        <v>20946926000</v>
      </c>
    </row>
    <row r="10" spans="2:6">
      <c r="B10" s="149" t="s">
        <v>443</v>
      </c>
      <c r="C10" s="150">
        <v>138070385000</v>
      </c>
      <c r="D10" s="151">
        <v>138070385000</v>
      </c>
      <c r="E10" s="150">
        <v>0</v>
      </c>
      <c r="F10" s="151">
        <v>0</v>
      </c>
    </row>
    <row r="11" spans="2:6">
      <c r="B11" s="149" t="s">
        <v>444</v>
      </c>
      <c r="C11" s="150">
        <v>12000000000</v>
      </c>
      <c r="D11" s="151">
        <v>12000000000</v>
      </c>
      <c r="E11" s="150">
        <v>0</v>
      </c>
      <c r="F11" s="151">
        <v>0</v>
      </c>
    </row>
    <row r="12" spans="2:6">
      <c r="B12" s="149" t="s">
        <v>445</v>
      </c>
      <c r="C12" s="150">
        <v>300321965000</v>
      </c>
      <c r="D12" s="151">
        <v>540872211187</v>
      </c>
      <c r="E12" s="150">
        <v>540872211187</v>
      </c>
      <c r="F12" s="151">
        <v>0</v>
      </c>
    </row>
    <row r="13" spans="2:6" ht="15">
      <c r="B13" s="152" t="s">
        <v>397</v>
      </c>
      <c r="C13" s="153">
        <v>277051262000</v>
      </c>
      <c r="D13" s="154">
        <v>277051262000</v>
      </c>
      <c r="E13" s="153">
        <v>132007711114</v>
      </c>
      <c r="F13" s="154">
        <v>56434858538</v>
      </c>
    </row>
    <row r="14" spans="2:6">
      <c r="B14" s="155" t="s">
        <v>32</v>
      </c>
      <c r="C14" s="150">
        <v>105098174000</v>
      </c>
      <c r="D14" s="151">
        <v>105098174000</v>
      </c>
      <c r="E14" s="150">
        <v>89053100069</v>
      </c>
      <c r="F14" s="151">
        <v>49296720737</v>
      </c>
    </row>
    <row r="15" spans="2:6">
      <c r="B15" s="155" t="s">
        <v>400</v>
      </c>
      <c r="C15" s="150">
        <v>105145294000</v>
      </c>
      <c r="D15" s="151">
        <v>105145294000</v>
      </c>
      <c r="E15" s="150">
        <v>37513986777</v>
      </c>
      <c r="F15" s="151">
        <v>2378263940</v>
      </c>
    </row>
    <row r="16" spans="2:6">
      <c r="B16" s="155" t="s">
        <v>399</v>
      </c>
      <c r="C16" s="150">
        <v>66807794000</v>
      </c>
      <c r="D16" s="151">
        <v>66807794000</v>
      </c>
      <c r="E16" s="150">
        <v>5440624268</v>
      </c>
      <c r="F16" s="151">
        <v>4759873861</v>
      </c>
    </row>
    <row r="17" spans="2:6" ht="15">
      <c r="B17" s="152" t="s">
        <v>446</v>
      </c>
      <c r="C17" s="153">
        <v>80000000000</v>
      </c>
      <c r="D17" s="154">
        <v>80000000000</v>
      </c>
      <c r="E17" s="153">
        <v>53774115127</v>
      </c>
      <c r="F17" s="154">
        <v>947089110</v>
      </c>
    </row>
    <row r="18" spans="2:6" ht="28.5">
      <c r="B18" s="155" t="s">
        <v>457</v>
      </c>
      <c r="C18" s="150">
        <v>4500000000</v>
      </c>
      <c r="D18" s="151">
        <v>10629000000</v>
      </c>
      <c r="E18" s="150">
        <v>4500000000</v>
      </c>
      <c r="F18" s="151">
        <v>0</v>
      </c>
    </row>
    <row r="19" spans="2:6">
      <c r="B19" s="155" t="s">
        <v>458</v>
      </c>
      <c r="C19" s="150">
        <v>75500000000</v>
      </c>
      <c r="D19" s="151">
        <v>69371000000</v>
      </c>
      <c r="E19" s="150">
        <v>49274115127</v>
      </c>
      <c r="F19" s="151">
        <v>947089110</v>
      </c>
    </row>
    <row r="20" spans="2:6" ht="15">
      <c r="B20" s="152" t="s">
        <v>404</v>
      </c>
      <c r="C20" s="153">
        <v>424078097000</v>
      </c>
      <c r="D20" s="154">
        <v>444078097000</v>
      </c>
      <c r="E20" s="153">
        <v>247788743671</v>
      </c>
      <c r="F20" s="154">
        <v>226361594795</v>
      </c>
    </row>
    <row r="21" spans="2:6">
      <c r="B21" s="155" t="s">
        <v>462</v>
      </c>
      <c r="C21" s="150">
        <v>45978237000</v>
      </c>
      <c r="D21" s="151">
        <v>42202821671</v>
      </c>
      <c r="E21" s="150">
        <v>3237816888</v>
      </c>
      <c r="F21" s="151">
        <v>301843475</v>
      </c>
    </row>
    <row r="22" spans="2:6">
      <c r="B22" s="155" t="s">
        <v>463</v>
      </c>
      <c r="C22" s="150">
        <v>2389901000</v>
      </c>
      <c r="D22" s="151">
        <v>6165316329</v>
      </c>
      <c r="E22" s="150">
        <v>1900857755</v>
      </c>
      <c r="F22" s="151">
        <v>513150669</v>
      </c>
    </row>
    <row r="23" spans="2:6">
      <c r="B23" s="155" t="s">
        <v>464</v>
      </c>
      <c r="C23" s="150">
        <v>2578400000</v>
      </c>
      <c r="D23" s="151">
        <v>2578400000</v>
      </c>
      <c r="E23" s="150">
        <v>900773234</v>
      </c>
      <c r="F23" s="151">
        <v>242303960</v>
      </c>
    </row>
    <row r="24" spans="2:6">
      <c r="B24" s="155" t="s">
        <v>33</v>
      </c>
      <c r="C24" s="150">
        <v>15974795000</v>
      </c>
      <c r="D24" s="151">
        <v>13925753743</v>
      </c>
      <c r="E24" s="150">
        <v>4788041272</v>
      </c>
      <c r="F24" s="151">
        <v>510355783</v>
      </c>
    </row>
    <row r="25" spans="2:6">
      <c r="B25" s="155" t="s">
        <v>408</v>
      </c>
      <c r="C25" s="150">
        <v>2648041000</v>
      </c>
      <c r="D25" s="151">
        <v>4697082257</v>
      </c>
      <c r="E25" s="150">
        <v>1895710871</v>
      </c>
      <c r="F25" s="151">
        <v>539736662</v>
      </c>
    </row>
    <row r="26" spans="2:6">
      <c r="B26" s="155" t="s">
        <v>459</v>
      </c>
      <c r="C26" s="150">
        <v>267032758000</v>
      </c>
      <c r="D26" s="151">
        <v>259869098522</v>
      </c>
      <c r="E26" s="150">
        <v>159880856995</v>
      </c>
      <c r="F26" s="151">
        <v>152571269635</v>
      </c>
    </row>
    <row r="27" spans="2:6" ht="28.5">
      <c r="B27" s="155" t="s">
        <v>461</v>
      </c>
      <c r="C27" s="150">
        <v>7899048000</v>
      </c>
      <c r="D27" s="151">
        <v>8143795478</v>
      </c>
      <c r="E27" s="150">
        <v>5099095213</v>
      </c>
      <c r="F27" s="151">
        <v>3628323583</v>
      </c>
    </row>
    <row r="28" spans="2:6">
      <c r="B28" s="155" t="s">
        <v>455</v>
      </c>
      <c r="C28" s="150">
        <v>55999200000</v>
      </c>
      <c r="D28" s="151">
        <v>86844620509</v>
      </c>
      <c r="E28" s="150">
        <v>53483443918</v>
      </c>
      <c r="F28" s="151">
        <v>52567708848</v>
      </c>
    </row>
    <row r="29" spans="2:6">
      <c r="B29" s="155" t="s">
        <v>460</v>
      </c>
      <c r="C29" s="150">
        <v>3165192000</v>
      </c>
      <c r="D29" s="151">
        <v>1135113400</v>
      </c>
      <c r="E29" s="150">
        <v>182189051</v>
      </c>
      <c r="F29" s="151">
        <v>28335349</v>
      </c>
    </row>
    <row r="30" spans="2:6">
      <c r="B30" s="155" t="s">
        <v>456</v>
      </c>
      <c r="C30" s="150">
        <v>20412525000</v>
      </c>
      <c r="D30" s="151">
        <v>18516095091</v>
      </c>
      <c r="E30" s="150">
        <v>16419958474</v>
      </c>
      <c r="F30" s="151">
        <v>15458566831</v>
      </c>
    </row>
    <row r="31" spans="2:6" ht="15">
      <c r="B31" s="152" t="s">
        <v>447</v>
      </c>
      <c r="C31" s="153">
        <v>10780448000</v>
      </c>
      <c r="D31" s="154">
        <v>10780448000</v>
      </c>
      <c r="E31" s="153">
        <v>150873000</v>
      </c>
      <c r="F31" s="154">
        <v>47580300</v>
      </c>
    </row>
    <row r="32" spans="2:6" ht="28.5">
      <c r="B32" s="155" t="s">
        <v>465</v>
      </c>
      <c r="C32" s="150">
        <v>7780448000</v>
      </c>
      <c r="D32" s="151">
        <v>4190656500</v>
      </c>
      <c r="E32" s="150">
        <v>77784000</v>
      </c>
      <c r="F32" s="151">
        <v>27548500</v>
      </c>
    </row>
    <row r="33" spans="2:6">
      <c r="B33" s="155" t="s">
        <v>466</v>
      </c>
      <c r="C33" s="150">
        <v>3000000000</v>
      </c>
      <c r="D33" s="151">
        <v>6589791500</v>
      </c>
      <c r="E33" s="150">
        <v>73089000</v>
      </c>
      <c r="F33" s="151">
        <v>20031800</v>
      </c>
    </row>
    <row r="34" spans="2:6" ht="15">
      <c r="B34" s="152" t="s">
        <v>448</v>
      </c>
      <c r="C34" s="153">
        <v>141494410000</v>
      </c>
      <c r="D34" s="154">
        <v>141494410000</v>
      </c>
      <c r="E34" s="153">
        <v>374244358</v>
      </c>
      <c r="F34" s="154">
        <v>0</v>
      </c>
    </row>
    <row r="35" spans="2:6">
      <c r="B35" s="155" t="s">
        <v>412</v>
      </c>
      <c r="C35" s="150">
        <v>61783034000</v>
      </c>
      <c r="D35" s="151">
        <v>62157278358</v>
      </c>
      <c r="E35" s="150">
        <v>374244358</v>
      </c>
      <c r="F35" s="151">
        <v>0</v>
      </c>
    </row>
    <row r="36" spans="2:6" ht="28.5">
      <c r="B36" s="155" t="s">
        <v>411</v>
      </c>
      <c r="C36" s="150">
        <v>21372858000</v>
      </c>
      <c r="D36" s="151">
        <v>20998613642</v>
      </c>
      <c r="E36" s="150">
        <v>0</v>
      </c>
      <c r="F36" s="151">
        <v>0</v>
      </c>
    </row>
    <row r="37" spans="2:6">
      <c r="B37" s="155" t="s">
        <v>468</v>
      </c>
      <c r="C37" s="150">
        <v>309842000</v>
      </c>
      <c r="D37" s="151">
        <v>309842000</v>
      </c>
      <c r="E37" s="150">
        <v>0</v>
      </c>
      <c r="F37" s="151">
        <v>0</v>
      </c>
    </row>
    <row r="38" spans="2:6">
      <c r="B38" s="155" t="s">
        <v>469</v>
      </c>
      <c r="C38" s="150">
        <v>12755801000</v>
      </c>
      <c r="D38" s="151">
        <v>12755801000</v>
      </c>
      <c r="E38" s="150">
        <v>0</v>
      </c>
      <c r="F38" s="151">
        <v>0</v>
      </c>
    </row>
    <row r="39" spans="2:6">
      <c r="B39" s="155" t="s">
        <v>470</v>
      </c>
      <c r="C39" s="150">
        <v>44513626000</v>
      </c>
      <c r="D39" s="151">
        <v>44513626000</v>
      </c>
      <c r="E39" s="150">
        <v>0</v>
      </c>
      <c r="F39" s="151">
        <v>0</v>
      </c>
    </row>
    <row r="40" spans="2:6">
      <c r="B40" s="155" t="s">
        <v>467</v>
      </c>
      <c r="C40" s="150">
        <v>478249000</v>
      </c>
      <c r="D40" s="151">
        <v>478249000</v>
      </c>
      <c r="E40" s="150">
        <v>0</v>
      </c>
      <c r="F40" s="151">
        <v>0</v>
      </c>
    </row>
    <row r="41" spans="2:6">
      <c r="B41" s="155" t="s">
        <v>471</v>
      </c>
      <c r="C41" s="150">
        <v>201000000</v>
      </c>
      <c r="D41" s="151">
        <v>201000000</v>
      </c>
      <c r="E41" s="150">
        <v>0</v>
      </c>
      <c r="F41" s="151">
        <v>0</v>
      </c>
    </row>
    <row r="42" spans="2:6">
      <c r="B42" s="155" t="s">
        <v>472</v>
      </c>
      <c r="C42" s="150">
        <v>80000000</v>
      </c>
      <c r="D42" s="151">
        <v>80000000</v>
      </c>
      <c r="E42" s="150">
        <v>0</v>
      </c>
      <c r="F42" s="151">
        <v>0</v>
      </c>
    </row>
    <row r="43" spans="2:6" ht="15">
      <c r="B43" s="152" t="s">
        <v>449</v>
      </c>
      <c r="C43" s="153">
        <v>200844941000</v>
      </c>
      <c r="D43" s="154">
        <v>200844941000</v>
      </c>
      <c r="E43" s="153">
        <v>19091203598</v>
      </c>
      <c r="F43" s="154">
        <v>0</v>
      </c>
    </row>
    <row r="44" spans="2:6">
      <c r="B44" s="155" t="s">
        <v>35</v>
      </c>
      <c r="C44" s="150">
        <v>198254941000</v>
      </c>
      <c r="D44" s="151">
        <v>198254941000</v>
      </c>
      <c r="E44" s="150">
        <v>18297843598</v>
      </c>
      <c r="F44" s="151">
        <v>0</v>
      </c>
    </row>
    <row r="45" spans="2:6" ht="15">
      <c r="B45" s="156" t="s">
        <v>421</v>
      </c>
      <c r="C45" s="150">
        <v>2590000000</v>
      </c>
      <c r="D45" s="151">
        <v>2590000000</v>
      </c>
      <c r="E45" s="150">
        <v>793360000</v>
      </c>
      <c r="F45" s="151">
        <v>0</v>
      </c>
    </row>
    <row r="46" spans="2:6" ht="15">
      <c r="B46" s="152" t="s">
        <v>450</v>
      </c>
      <c r="C46" s="153">
        <v>1186982666000</v>
      </c>
      <c r="D46" s="154">
        <v>1186982668000</v>
      </c>
      <c r="E46" s="153">
        <v>154086691414</v>
      </c>
      <c r="F46" s="154">
        <v>15396659586</v>
      </c>
    </row>
    <row r="47" spans="2:6">
      <c r="B47" s="155" t="s">
        <v>475</v>
      </c>
      <c r="C47" s="150">
        <v>36923789000</v>
      </c>
      <c r="D47" s="151">
        <v>14016465640</v>
      </c>
      <c r="E47" s="150">
        <v>31015696</v>
      </c>
      <c r="F47" s="151">
        <v>0</v>
      </c>
    </row>
    <row r="48" spans="2:6">
      <c r="B48" s="155" t="s">
        <v>429</v>
      </c>
      <c r="C48" s="150">
        <v>39800000000</v>
      </c>
      <c r="D48" s="151">
        <v>44664081360</v>
      </c>
      <c r="E48" s="150">
        <v>0</v>
      </c>
      <c r="F48" s="151">
        <v>0</v>
      </c>
    </row>
    <row r="49" spans="2:6">
      <c r="B49" s="155" t="s">
        <v>428</v>
      </c>
      <c r="C49" s="150">
        <v>101286800000</v>
      </c>
      <c r="D49" s="151">
        <v>120916341504</v>
      </c>
      <c r="E49" s="150">
        <v>1990177535</v>
      </c>
      <c r="F49" s="151">
        <v>491659618</v>
      </c>
    </row>
    <row r="50" spans="2:6">
      <c r="B50" s="155" t="s">
        <v>474</v>
      </c>
      <c r="C50" s="150">
        <v>22794672000</v>
      </c>
      <c r="D50" s="151">
        <v>30894672000</v>
      </c>
      <c r="E50" s="150">
        <v>0</v>
      </c>
      <c r="F50" s="151">
        <v>0</v>
      </c>
    </row>
    <row r="51" spans="2:6">
      <c r="B51" s="155" t="s">
        <v>357</v>
      </c>
      <c r="C51" s="150">
        <v>400762667000</v>
      </c>
      <c r="D51" s="151">
        <v>426124228663</v>
      </c>
      <c r="E51" s="150">
        <v>65562325500</v>
      </c>
      <c r="F51" s="151">
        <v>5286098053</v>
      </c>
    </row>
    <row r="52" spans="2:6">
      <c r="B52" s="155" t="s">
        <v>360</v>
      </c>
      <c r="C52" s="150">
        <v>276199501000</v>
      </c>
      <c r="D52" s="151">
        <v>241151639833</v>
      </c>
      <c r="E52" s="150">
        <v>19468950129</v>
      </c>
      <c r="F52" s="151">
        <v>4659702657</v>
      </c>
    </row>
    <row r="53" spans="2:6">
      <c r="B53" s="155" t="s">
        <v>424</v>
      </c>
      <c r="C53" s="150">
        <v>90199182000</v>
      </c>
      <c r="D53" s="151">
        <v>91107770531</v>
      </c>
      <c r="E53" s="150">
        <v>33380658787</v>
      </c>
      <c r="F53" s="151">
        <v>4959199258</v>
      </c>
    </row>
    <row r="54" spans="2:6">
      <c r="B54" s="155" t="s">
        <v>425</v>
      </c>
      <c r="C54" s="150">
        <v>85017000000</v>
      </c>
      <c r="D54" s="151">
        <v>79188411469</v>
      </c>
      <c r="E54" s="150">
        <v>2280000000</v>
      </c>
      <c r="F54" s="151">
        <v>0</v>
      </c>
    </row>
    <row r="55" spans="2:6">
      <c r="B55" s="155" t="s">
        <v>426</v>
      </c>
      <c r="C55" s="150">
        <v>26383273000</v>
      </c>
      <c r="D55" s="151">
        <v>31303273000</v>
      </c>
      <c r="E55" s="150">
        <v>3720000000</v>
      </c>
      <c r="F55" s="151">
        <v>0</v>
      </c>
    </row>
    <row r="56" spans="2:6">
      <c r="B56" s="155" t="s">
        <v>431</v>
      </c>
      <c r="C56" s="150">
        <v>1500000000</v>
      </c>
      <c r="D56" s="151">
        <v>1500000000</v>
      </c>
      <c r="E56" s="150">
        <v>0</v>
      </c>
      <c r="F56" s="151">
        <v>0</v>
      </c>
    </row>
    <row r="57" spans="2:6">
      <c r="B57" s="155" t="s">
        <v>34</v>
      </c>
      <c r="C57" s="150">
        <v>78610858000</v>
      </c>
      <c r="D57" s="151">
        <v>78610858000</v>
      </c>
      <c r="E57" s="150">
        <v>321561590</v>
      </c>
      <c r="F57" s="151">
        <v>0</v>
      </c>
    </row>
    <row r="58" spans="2:6">
      <c r="B58" s="155" t="s">
        <v>476</v>
      </c>
      <c r="C58" s="150">
        <v>2527000000</v>
      </c>
      <c r="D58" s="151">
        <v>2527000000</v>
      </c>
      <c r="E58" s="150">
        <v>2354076177</v>
      </c>
      <c r="F58" s="151">
        <v>0</v>
      </c>
    </row>
    <row r="59" spans="2:6">
      <c r="B59" s="155" t="s">
        <v>473</v>
      </c>
      <c r="C59" s="150">
        <v>24977924000</v>
      </c>
      <c r="D59" s="151">
        <v>24977926000</v>
      </c>
      <c r="E59" s="150">
        <v>24977926000</v>
      </c>
      <c r="F59" s="151">
        <v>0</v>
      </c>
    </row>
    <row r="60" spans="2:6" ht="15">
      <c r="B60" s="152" t="s">
        <v>451</v>
      </c>
      <c r="C60" s="153">
        <v>20654327000</v>
      </c>
      <c r="D60" s="154">
        <v>20654327000</v>
      </c>
      <c r="E60" s="153">
        <v>949670667</v>
      </c>
      <c r="F60" s="154">
        <v>183506134</v>
      </c>
    </row>
    <row r="61" spans="2:6">
      <c r="B61" s="155" t="s">
        <v>479</v>
      </c>
      <c r="C61" s="150">
        <v>10487824000</v>
      </c>
      <c r="D61" s="151">
        <v>10487824000</v>
      </c>
      <c r="E61" s="150">
        <v>949670667</v>
      </c>
      <c r="F61" s="151">
        <v>183506134</v>
      </c>
    </row>
    <row r="62" spans="2:6">
      <c r="B62" s="155" t="s">
        <v>477</v>
      </c>
      <c r="C62" s="150">
        <v>7166503000</v>
      </c>
      <c r="D62" s="151">
        <v>7166503000</v>
      </c>
      <c r="E62" s="150">
        <v>0</v>
      </c>
      <c r="F62" s="151">
        <v>0</v>
      </c>
    </row>
    <row r="63" spans="2:6">
      <c r="B63" s="155" t="s">
        <v>478</v>
      </c>
      <c r="C63" s="150">
        <v>3000000000</v>
      </c>
      <c r="D63" s="151">
        <v>3000000000</v>
      </c>
      <c r="E63" s="150">
        <v>0</v>
      </c>
      <c r="F63" s="151">
        <v>0</v>
      </c>
    </row>
    <row r="64" spans="2:6" ht="15">
      <c r="B64" s="152" t="s">
        <v>452</v>
      </c>
      <c r="C64" s="153">
        <v>70239495000</v>
      </c>
      <c r="D64" s="154">
        <v>70239495000</v>
      </c>
      <c r="E64" s="153">
        <v>5394414000</v>
      </c>
      <c r="F64" s="154">
        <v>78442200</v>
      </c>
    </row>
    <row r="65" spans="2:6" ht="28.5">
      <c r="B65" s="155" t="s">
        <v>480</v>
      </c>
      <c r="C65" s="150">
        <v>5600000000</v>
      </c>
      <c r="D65" s="151">
        <v>58231923000</v>
      </c>
      <c r="E65" s="150">
        <v>5394414000</v>
      </c>
      <c r="F65" s="151">
        <v>78442200</v>
      </c>
    </row>
    <row r="66" spans="2:6">
      <c r="B66" s="155" t="s">
        <v>481</v>
      </c>
      <c r="C66" s="150">
        <v>64639495000</v>
      </c>
      <c r="D66" s="151">
        <v>12007572000</v>
      </c>
      <c r="E66" s="150">
        <v>0</v>
      </c>
      <c r="F66" s="151">
        <v>0</v>
      </c>
    </row>
    <row r="67" spans="2:6" ht="15">
      <c r="B67" s="152" t="s">
        <v>453</v>
      </c>
      <c r="C67" s="153">
        <v>20044660000</v>
      </c>
      <c r="D67" s="154">
        <v>20044660000</v>
      </c>
      <c r="E67" s="153">
        <v>20000000000</v>
      </c>
      <c r="F67" s="154">
        <v>20000000000</v>
      </c>
    </row>
    <row r="68" spans="2:6">
      <c r="B68" s="155" t="s">
        <v>482</v>
      </c>
      <c r="C68" s="150">
        <v>20044660000</v>
      </c>
      <c r="D68" s="151">
        <v>20044660000</v>
      </c>
      <c r="E68" s="150">
        <v>20000000000</v>
      </c>
      <c r="F68" s="151">
        <v>20000000000</v>
      </c>
    </row>
    <row r="69" spans="2:6" ht="15">
      <c r="B69" s="157" t="s">
        <v>434</v>
      </c>
      <c r="C69" s="153">
        <v>76085540000</v>
      </c>
      <c r="D69" s="154">
        <v>76085540000</v>
      </c>
      <c r="E69" s="153">
        <v>32806023638</v>
      </c>
      <c r="F69" s="154">
        <v>9408427839</v>
      </c>
    </row>
    <row r="70" spans="2:6">
      <c r="B70" s="155" t="s">
        <v>485</v>
      </c>
      <c r="C70" s="150">
        <v>4820000000</v>
      </c>
      <c r="D70" s="151">
        <v>4820000000</v>
      </c>
      <c r="E70" s="150">
        <v>3189950833</v>
      </c>
      <c r="F70" s="151">
        <v>1032259700</v>
      </c>
    </row>
    <row r="71" spans="2:6">
      <c r="B71" s="155" t="s">
        <v>436</v>
      </c>
      <c r="C71" s="150">
        <v>8232843000</v>
      </c>
      <c r="D71" s="151">
        <v>8232843000</v>
      </c>
      <c r="E71" s="150">
        <v>0</v>
      </c>
      <c r="F71" s="151">
        <v>0</v>
      </c>
    </row>
    <row r="72" spans="2:6">
      <c r="B72" s="155" t="s">
        <v>484</v>
      </c>
      <c r="C72" s="150">
        <v>1837014000</v>
      </c>
      <c r="D72" s="151">
        <v>1897183589</v>
      </c>
      <c r="E72" s="150">
        <v>1052326799</v>
      </c>
      <c r="F72" s="151">
        <v>287310893</v>
      </c>
    </row>
    <row r="73" spans="2:6">
      <c r="B73" s="155" t="s">
        <v>437</v>
      </c>
      <c r="C73" s="150">
        <v>847300000</v>
      </c>
      <c r="D73" s="151">
        <v>787891555</v>
      </c>
      <c r="E73" s="150">
        <v>229666892</v>
      </c>
      <c r="F73" s="151">
        <v>58908917</v>
      </c>
    </row>
    <row r="74" spans="2:6">
      <c r="B74" s="155" t="s">
        <v>483</v>
      </c>
      <c r="C74" s="150">
        <v>5503092000</v>
      </c>
      <c r="D74" s="151">
        <v>3919339154</v>
      </c>
      <c r="E74" s="150">
        <v>1776348653</v>
      </c>
      <c r="F74" s="151">
        <v>332525078</v>
      </c>
    </row>
    <row r="75" spans="2:6">
      <c r="B75" s="155" t="s">
        <v>435</v>
      </c>
      <c r="C75" s="150">
        <v>45116410000</v>
      </c>
      <c r="D75" s="151">
        <v>46699401702</v>
      </c>
      <c r="E75" s="150">
        <v>23708678340</v>
      </c>
      <c r="F75" s="151">
        <v>6614738690</v>
      </c>
    </row>
    <row r="76" spans="2:6">
      <c r="B76" s="155" t="s">
        <v>489</v>
      </c>
      <c r="C76" s="150">
        <v>1671881000</v>
      </c>
      <c r="D76" s="151">
        <v>1671881000</v>
      </c>
      <c r="E76" s="150">
        <v>0</v>
      </c>
      <c r="F76" s="151">
        <v>0</v>
      </c>
    </row>
    <row r="77" spans="2:6">
      <c r="B77" s="155" t="s">
        <v>486</v>
      </c>
      <c r="C77" s="150">
        <v>680000000</v>
      </c>
      <c r="D77" s="151">
        <v>620000000</v>
      </c>
      <c r="E77" s="150">
        <v>49000000</v>
      </c>
      <c r="F77" s="151">
        <v>0</v>
      </c>
    </row>
    <row r="78" spans="2:6">
      <c r="B78" s="155" t="s">
        <v>488</v>
      </c>
      <c r="C78" s="150">
        <v>2300000000</v>
      </c>
      <c r="D78" s="151">
        <v>2300000000</v>
      </c>
      <c r="E78" s="150">
        <v>992922000</v>
      </c>
      <c r="F78" s="151">
        <v>97778567</v>
      </c>
    </row>
    <row r="79" spans="2:6">
      <c r="B79" s="155" t="s">
        <v>487</v>
      </c>
      <c r="C79" s="150">
        <v>5077000000</v>
      </c>
      <c r="D79" s="151">
        <v>5137000000</v>
      </c>
      <c r="E79" s="150">
        <v>1807130121</v>
      </c>
      <c r="F79" s="151">
        <v>984905994</v>
      </c>
    </row>
    <row r="80" spans="2:6" ht="15">
      <c r="B80" s="152" t="s">
        <v>454</v>
      </c>
      <c r="C80" s="153">
        <v>12877914000</v>
      </c>
      <c r="D80" s="154">
        <v>58777020000</v>
      </c>
      <c r="E80" s="153">
        <v>24561205742</v>
      </c>
      <c r="F80" s="154">
        <v>9863118998</v>
      </c>
    </row>
    <row r="81" spans="2:6" ht="28.5">
      <c r="B81" s="155" t="s">
        <v>440</v>
      </c>
      <c r="C81" s="150">
        <v>0</v>
      </c>
      <c r="D81" s="151">
        <v>39012152019</v>
      </c>
      <c r="E81" s="150">
        <v>10902368026</v>
      </c>
      <c r="F81" s="151">
        <v>2627172361</v>
      </c>
    </row>
    <row r="82" spans="2:6" ht="28.5">
      <c r="B82" s="155" t="s">
        <v>490</v>
      </c>
      <c r="C82" s="150">
        <v>0</v>
      </c>
      <c r="D82" s="151">
        <v>6886953981</v>
      </c>
      <c r="E82" s="150">
        <v>6886953981</v>
      </c>
      <c r="F82" s="151">
        <v>6776856450</v>
      </c>
    </row>
    <row r="83" spans="2:6" ht="28.5">
      <c r="B83" s="158" t="s">
        <v>491</v>
      </c>
      <c r="C83" s="159">
        <v>12877914000</v>
      </c>
      <c r="D83" s="160">
        <v>12877914000</v>
      </c>
      <c r="E83" s="159">
        <v>6771883735</v>
      </c>
      <c r="F83" s="160">
        <v>459090187</v>
      </c>
    </row>
    <row r="84" spans="2:6" ht="15.75" thickBot="1">
      <c r="B84" s="142" t="s">
        <v>12</v>
      </c>
      <c r="C84" s="143">
        <v>3628373915000</v>
      </c>
      <c r="D84" s="144">
        <v>3934823269187</v>
      </c>
      <c r="E84" s="143">
        <v>1298829294516</v>
      </c>
      <c r="F84" s="144">
        <v>405693464500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Acuerdo_781</vt:lpstr>
      <vt:lpstr>Acuerdo_840</vt:lpstr>
      <vt:lpstr>Acuerdo_939</vt:lpstr>
      <vt:lpstr>Ejecucion mayo2025 Ac_939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Enrique Zambrano Salazar</dc:creator>
  <cp:lastModifiedBy>MORRISON TARQUINO DAZA</cp:lastModifiedBy>
  <dcterms:created xsi:type="dcterms:W3CDTF">2025-06-17T14:33:44Z</dcterms:created>
  <dcterms:modified xsi:type="dcterms:W3CDTF">2025-06-26T15:36:38Z</dcterms:modified>
</cp:coreProperties>
</file>